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給付金/01_起案用/"/>
    </mc:Choice>
  </mc:AlternateContent>
  <xr:revisionPtr revIDLastSave="59" documentId="13_ncr:1_{34056DE4-ED9C-4BB6-B2F6-F00B949CA256}" xr6:coauthVersionLast="47" xr6:coauthVersionMax="47" xr10:uidLastSave="{F51ABFD6-DE8C-4A26-B337-589F096EF3B5}"/>
  <bookViews>
    <workbookView xWindow="-28920" yWindow="1110" windowWidth="29040" windowHeight="15720" tabRatio="736" xr2:uid="{00000000-000D-0000-FFFF-FFFF00000000}"/>
  </bookViews>
  <sheets>
    <sheet name="★表紙" sheetId="12" r:id="rId1"/>
    <sheet name="集計表" sheetId="24" r:id="rId2"/>
    <sheet name="★様式１(２)・歳出" sheetId="8" r:id="rId3"/>
    <sheet name="★様式２（法定受託事務・人件費）" sheetId="14" r:id="rId4"/>
    <sheet name="★様式３（法定受託事務・物件費）" sheetId="2" r:id="rId5"/>
    <sheet name="★様式４（協力連携事務）" sheetId="3" r:id="rId6"/>
    <sheet name="★様式５職員数" sheetId="20" r:id="rId7"/>
    <sheet name="★様式５別紙" sheetId="21" r:id="rId8"/>
    <sheet name="特別事情分（その他）" sheetId="25" r:id="rId9"/>
    <sheet name="確認用チェックリスト" sheetId="22" r:id="rId10"/>
    <sheet name="添付書類チェックシート " sheetId="23" r:id="rId11"/>
  </sheets>
  <definedNames>
    <definedName name="_xlnm._FilterDatabase" localSheetId="0" hidden="1">★表紙!$S$65:$AA$1809</definedName>
    <definedName name="_xlnm._FilterDatabase" localSheetId="7" hidden="1">★様式５別紙!$A$17:$AN$88</definedName>
    <definedName name="_xlnm.Print_Area" localSheetId="0">★表紙!$A$1:$DZ$59</definedName>
    <definedName name="_xlnm.Print_Area" localSheetId="2">'★様式１(２)・歳出'!$A$1:$BD$43</definedName>
    <definedName name="_xlnm.Print_Area" localSheetId="3">'★様式２（法定受託事務・人件費）'!$A$1:$BN$29</definedName>
    <definedName name="_xlnm.Print_Area" localSheetId="4">'★様式３（法定受託事務・物件費）'!$A$1:$BK$51</definedName>
    <definedName name="_xlnm.Print_Area" localSheetId="5">'★様式４（協力連携事務）'!$A$1:$BV$56</definedName>
    <definedName name="_xlnm.Print_Area" localSheetId="6">★様式５職員数!$A$1:$BT$50</definedName>
    <definedName name="_xlnm.Print_Area" localSheetId="7">★様式５別紙!$A$1:$AB$103</definedName>
    <definedName name="_xlnm.Print_Area" localSheetId="9">確認用チェックリスト!$A$1:$P$40</definedName>
    <definedName name="_xlnm.Print_Area" localSheetId="10">'添付書類チェックシート '!$A$1:$K$18</definedName>
    <definedName name="_xlnm.Print_Area" localSheetId="8">'特別事情分（その他）'!$A$1:$G$32</definedName>
    <definedName name="_xlnm.Print_Titles" localSheetId="7">★様式５別紙!$1:$16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20" l="1"/>
  <c r="G14" i="25"/>
  <c r="G13" i="25"/>
  <c r="J19" i="3"/>
  <c r="V56" i="3"/>
  <c r="AT31" i="3"/>
  <c r="AT51" i="3" s="1"/>
  <c r="AT41" i="3"/>
  <c r="J15" i="3" l="1"/>
  <c r="J17" i="3"/>
  <c r="J21" i="3"/>
  <c r="J23" i="3"/>
  <c r="J25" i="3"/>
  <c r="J27" i="3"/>
  <c r="J29" i="3"/>
  <c r="J33" i="3"/>
  <c r="J35" i="3"/>
  <c r="J37" i="3"/>
  <c r="J39" i="3"/>
  <c r="J43" i="3"/>
  <c r="J45" i="3"/>
  <c r="J47" i="3"/>
  <c r="J49" i="3"/>
  <c r="AZ31" i="3"/>
  <c r="AZ51" i="3" s="1"/>
  <c r="AZ41" i="3"/>
  <c r="C37" i="8"/>
  <c r="J41" i="3" l="1"/>
  <c r="V55" i="3"/>
  <c r="J31" i="3"/>
  <c r="J51" i="3" s="1"/>
  <c r="B13" i="25"/>
  <c r="A13" i="25"/>
  <c r="AZ43" i="8" l="1"/>
  <c r="F16" i="25" l="1"/>
  <c r="E16" i="25"/>
  <c r="D16" i="25"/>
  <c r="G16" i="25" s="1"/>
  <c r="F15" i="25"/>
  <c r="E15" i="25"/>
  <c r="D15" i="25"/>
  <c r="G15" i="25" s="1"/>
  <c r="G13" i="24" l="1"/>
  <c r="D3" i="3" l="1"/>
  <c r="D3" i="2"/>
  <c r="A3" i="14"/>
  <c r="A3" i="8"/>
  <c r="C13" i="24"/>
  <c r="B13" i="24"/>
  <c r="A13" i="24"/>
  <c r="S69" i="12" l="1"/>
  <c r="S70" i="12"/>
  <c r="S71" i="12"/>
  <c r="S72" i="12"/>
  <c r="S73" i="12"/>
  <c r="S74" i="12"/>
  <c r="S75" i="12"/>
  <c r="S76" i="12"/>
  <c r="S77" i="12"/>
  <c r="S78" i="12"/>
  <c r="S79" i="12"/>
  <c r="S80" i="12"/>
  <c r="S81" i="12"/>
  <c r="S82" i="12"/>
  <c r="S83" i="12"/>
  <c r="S84" i="12"/>
  <c r="S85" i="12"/>
  <c r="S86" i="12"/>
  <c r="S87" i="12"/>
  <c r="S88" i="12"/>
  <c r="S89" i="12"/>
  <c r="S90" i="12"/>
  <c r="S91" i="12"/>
  <c r="S92" i="12"/>
  <c r="S93" i="12"/>
  <c r="S94" i="12"/>
  <c r="S95" i="12"/>
  <c r="S96" i="12"/>
  <c r="S97" i="12"/>
  <c r="S98" i="12"/>
  <c r="S99" i="12"/>
  <c r="S100" i="12"/>
  <c r="S101" i="12"/>
  <c r="S102" i="12"/>
  <c r="S103" i="12"/>
  <c r="S104" i="12"/>
  <c r="S105" i="12"/>
  <c r="S106" i="12"/>
  <c r="S107" i="12"/>
  <c r="S108" i="12"/>
  <c r="S109" i="12"/>
  <c r="S110" i="12"/>
  <c r="S111" i="12"/>
  <c r="S112" i="12"/>
  <c r="S113" i="12"/>
  <c r="S114" i="12"/>
  <c r="S115" i="12"/>
  <c r="S116" i="12"/>
  <c r="S117" i="12"/>
  <c r="S118" i="12"/>
  <c r="S119" i="12"/>
  <c r="S120" i="12"/>
  <c r="S121" i="12"/>
  <c r="S122" i="12"/>
  <c r="S123" i="12"/>
  <c r="S124" i="12"/>
  <c r="S125" i="12"/>
  <c r="S126" i="12"/>
  <c r="S127" i="12"/>
  <c r="S128" i="12"/>
  <c r="S129" i="12"/>
  <c r="S130" i="12"/>
  <c r="S131" i="12"/>
  <c r="S132" i="12"/>
  <c r="S133" i="12"/>
  <c r="S134" i="12"/>
  <c r="S135" i="12"/>
  <c r="S136" i="12"/>
  <c r="S137" i="12"/>
  <c r="S138" i="12"/>
  <c r="S139" i="12"/>
  <c r="S140" i="12"/>
  <c r="S141" i="12"/>
  <c r="S142" i="12"/>
  <c r="S143" i="12"/>
  <c r="S144" i="12"/>
  <c r="S145" i="12"/>
  <c r="S146" i="12"/>
  <c r="S147" i="12"/>
  <c r="S148" i="12"/>
  <c r="S149" i="12"/>
  <c r="S150" i="12"/>
  <c r="S151" i="12"/>
  <c r="S152" i="12"/>
  <c r="S153" i="12"/>
  <c r="S154" i="12"/>
  <c r="S155" i="12"/>
  <c r="S156" i="12"/>
  <c r="S157" i="12"/>
  <c r="S158" i="12"/>
  <c r="S159" i="12"/>
  <c r="S160" i="12"/>
  <c r="S161" i="12"/>
  <c r="S162" i="12"/>
  <c r="S163" i="12"/>
  <c r="S164" i="12"/>
  <c r="S165" i="12"/>
  <c r="S166" i="12"/>
  <c r="S167" i="12"/>
  <c r="S168" i="12"/>
  <c r="S169" i="12"/>
  <c r="S170" i="12"/>
  <c r="S171" i="12"/>
  <c r="S172" i="12"/>
  <c r="S173" i="12"/>
  <c r="S174" i="12"/>
  <c r="S175" i="12"/>
  <c r="S176" i="12"/>
  <c r="S177" i="12"/>
  <c r="S178" i="12"/>
  <c r="S179" i="12"/>
  <c r="S180" i="12"/>
  <c r="S181" i="12"/>
  <c r="S182" i="12"/>
  <c r="S183" i="12"/>
  <c r="S184" i="12"/>
  <c r="S185" i="12"/>
  <c r="S186" i="12"/>
  <c r="S187" i="12"/>
  <c r="S188" i="12"/>
  <c r="S189" i="12"/>
  <c r="S190" i="12"/>
  <c r="S191" i="12"/>
  <c r="S192" i="12"/>
  <c r="S193" i="12"/>
  <c r="S194" i="12"/>
  <c r="S195" i="12"/>
  <c r="S196" i="12"/>
  <c r="S197" i="12"/>
  <c r="S198" i="12"/>
  <c r="S199" i="12"/>
  <c r="S200" i="12"/>
  <c r="S201" i="12"/>
  <c r="S202" i="12"/>
  <c r="S203" i="12"/>
  <c r="S204" i="12"/>
  <c r="S205" i="12"/>
  <c r="S206" i="12"/>
  <c r="S207" i="12"/>
  <c r="S208" i="12"/>
  <c r="S209" i="12"/>
  <c r="S210" i="12"/>
  <c r="S211" i="12"/>
  <c r="S212" i="12"/>
  <c r="S213" i="12"/>
  <c r="S214" i="12"/>
  <c r="S215" i="12"/>
  <c r="S216" i="12"/>
  <c r="S217" i="12"/>
  <c r="S218" i="12"/>
  <c r="S219" i="12"/>
  <c r="S220" i="12"/>
  <c r="S221" i="12"/>
  <c r="S222" i="12"/>
  <c r="S223" i="12"/>
  <c r="S224" i="12"/>
  <c r="S225" i="12"/>
  <c r="S226" i="12"/>
  <c r="S227" i="12"/>
  <c r="S228" i="12"/>
  <c r="S229" i="12"/>
  <c r="S230" i="12"/>
  <c r="S231" i="12"/>
  <c r="S232" i="12"/>
  <c r="S233" i="12"/>
  <c r="S234" i="12"/>
  <c r="S235" i="12"/>
  <c r="S236" i="12"/>
  <c r="S237" i="12"/>
  <c r="S238" i="12"/>
  <c r="S239" i="12"/>
  <c r="S240" i="12"/>
  <c r="S241" i="12"/>
  <c r="S242" i="12"/>
  <c r="S243" i="12"/>
  <c r="S244" i="12"/>
  <c r="S245" i="12"/>
  <c r="S246" i="12"/>
  <c r="S247" i="12"/>
  <c r="S68" i="12"/>
  <c r="AY48" i="12"/>
  <c r="F65" i="12" l="1"/>
  <c r="BT48" i="12" s="1"/>
  <c r="AF34" i="8"/>
  <c r="AF33" i="8"/>
  <c r="AF13" i="8"/>
  <c r="AF14" i="8"/>
  <c r="AF15" i="8"/>
  <c r="AF16" i="8"/>
  <c r="AF17" i="8"/>
  <c r="AF18" i="8"/>
  <c r="AF19" i="8"/>
  <c r="AF20" i="8"/>
  <c r="AF21" i="8"/>
  <c r="AF22" i="8"/>
  <c r="AF23" i="8"/>
  <c r="AF24" i="8"/>
  <c r="AF25" i="8"/>
  <c r="AF26" i="8"/>
  <c r="AF27" i="8"/>
  <c r="AF28" i="8"/>
  <c r="AF29" i="8"/>
  <c r="AF30" i="8"/>
  <c r="AF31" i="8"/>
  <c r="AF32" i="8"/>
  <c r="AF12" i="8"/>
  <c r="AR36" i="20" l="1"/>
  <c r="AR35" i="20"/>
  <c r="J38" i="2" l="1"/>
  <c r="J28" i="2"/>
  <c r="J48" i="2" l="1"/>
  <c r="D13" i="24" s="1"/>
  <c r="E13" i="24" s="1"/>
  <c r="F32" i="22"/>
  <c r="I32" i="22" s="1"/>
  <c r="F29" i="22"/>
  <c r="I29" i="22" s="1"/>
  <c r="F26" i="22"/>
  <c r="I26" i="22" s="1"/>
  <c r="F8" i="22"/>
  <c r="I8" i="22" s="1"/>
  <c r="BL4" i="20"/>
  <c r="AA101" i="21"/>
  <c r="Z101" i="21"/>
  <c r="Y101" i="21"/>
  <c r="X101" i="21"/>
  <c r="W101" i="21"/>
  <c r="V101" i="21"/>
  <c r="AA100" i="21"/>
  <c r="Z100" i="21"/>
  <c r="Y100" i="21"/>
  <c r="X100" i="21"/>
  <c r="W100" i="21"/>
  <c r="V100" i="21"/>
  <c r="AA99" i="21"/>
  <c r="Z99" i="21"/>
  <c r="Y99" i="21"/>
  <c r="X99" i="21"/>
  <c r="W99" i="21"/>
  <c r="V99" i="21"/>
  <c r="AA98" i="21"/>
  <c r="Z98" i="21"/>
  <c r="Y98" i="21"/>
  <c r="X98" i="21"/>
  <c r="W98" i="21"/>
  <c r="V98" i="21"/>
  <c r="AA97" i="21"/>
  <c r="Z97" i="21"/>
  <c r="Y97" i="21"/>
  <c r="X97" i="21"/>
  <c r="W97" i="21"/>
  <c r="V97" i="21"/>
  <c r="AA96" i="21"/>
  <c r="Z96" i="21"/>
  <c r="Y96" i="21"/>
  <c r="X96" i="21"/>
  <c r="W96" i="21"/>
  <c r="V96" i="21"/>
  <c r="AA95" i="21"/>
  <c r="Z95" i="21"/>
  <c r="Y95" i="21"/>
  <c r="X95" i="21"/>
  <c r="W95" i="21"/>
  <c r="V95" i="21"/>
  <c r="AA94" i="21"/>
  <c r="Z94" i="21"/>
  <c r="Y94" i="21"/>
  <c r="X94" i="21"/>
  <c r="W94" i="21"/>
  <c r="V94" i="21"/>
  <c r="AA93" i="21"/>
  <c r="Z93" i="21"/>
  <c r="Y93" i="21"/>
  <c r="X93" i="21"/>
  <c r="W93" i="21"/>
  <c r="V93" i="21"/>
  <c r="AQ87" i="21"/>
  <c r="AM87" i="21"/>
  <c r="AI87" i="21"/>
  <c r="AH87" i="21"/>
  <c r="AG87" i="21"/>
  <c r="AF87" i="21"/>
  <c r="AE87" i="21"/>
  <c r="AD87" i="21"/>
  <c r="AB87" i="21"/>
  <c r="AA87" i="21"/>
  <c r="Z87" i="21"/>
  <c r="AP87" i="21" s="1"/>
  <c r="Y87" i="21"/>
  <c r="AO87" i="21" s="1"/>
  <c r="X87" i="21"/>
  <c r="AN87" i="21" s="1"/>
  <c r="W87" i="21"/>
  <c r="V87" i="21"/>
  <c r="AL87" i="21" s="1"/>
  <c r="H87" i="21"/>
  <c r="AK87" i="21" s="1"/>
  <c r="G87" i="21"/>
  <c r="AJ87" i="21" s="1"/>
  <c r="AP86" i="21"/>
  <c r="AI86" i="21"/>
  <c r="AH86" i="21"/>
  <c r="AG86" i="21"/>
  <c r="AF86" i="21"/>
  <c r="AE86" i="21"/>
  <c r="AD86" i="21"/>
  <c r="AB86" i="21"/>
  <c r="AA86" i="21"/>
  <c r="AQ86" i="21" s="1"/>
  <c r="Z86" i="21"/>
  <c r="Y86" i="21"/>
  <c r="AO86" i="21" s="1"/>
  <c r="X86" i="21"/>
  <c r="AN86" i="21" s="1"/>
  <c r="W86" i="21"/>
  <c r="AM86" i="21" s="1"/>
  <c r="V86" i="21"/>
  <c r="AL86" i="21" s="1"/>
  <c r="H86" i="21"/>
  <c r="AK86" i="21" s="1"/>
  <c r="G86" i="21"/>
  <c r="AJ86" i="21" s="1"/>
  <c r="AI85" i="21"/>
  <c r="AH85" i="21"/>
  <c r="AG85" i="21"/>
  <c r="AF85" i="21"/>
  <c r="AE85" i="21"/>
  <c r="AD85" i="21"/>
  <c r="AB85" i="21"/>
  <c r="AA85" i="21"/>
  <c r="AQ85" i="21" s="1"/>
  <c r="Z85" i="21"/>
  <c r="AP85" i="21" s="1"/>
  <c r="Y85" i="21"/>
  <c r="AO85" i="21" s="1"/>
  <c r="X85" i="21"/>
  <c r="AN85" i="21" s="1"/>
  <c r="W85" i="21"/>
  <c r="AM85" i="21" s="1"/>
  <c r="V85" i="21"/>
  <c r="AL85" i="21" s="1"/>
  <c r="H85" i="21"/>
  <c r="AK85" i="21" s="1"/>
  <c r="G85" i="21"/>
  <c r="AJ85" i="21" s="1"/>
  <c r="AN84" i="21"/>
  <c r="AI84" i="21"/>
  <c r="AH84" i="21"/>
  <c r="AG84" i="21"/>
  <c r="AF84" i="21"/>
  <c r="AE84" i="21"/>
  <c r="AD84" i="21"/>
  <c r="AB84" i="21"/>
  <c r="AA84" i="21"/>
  <c r="AQ84" i="21" s="1"/>
  <c r="Z84" i="21"/>
  <c r="AP84" i="21" s="1"/>
  <c r="Y84" i="21"/>
  <c r="AO84" i="21" s="1"/>
  <c r="X84" i="21"/>
  <c r="W84" i="21"/>
  <c r="AM84" i="21" s="1"/>
  <c r="V84" i="21"/>
  <c r="AL84" i="21" s="1"/>
  <c r="H84" i="21"/>
  <c r="AK84" i="21" s="1"/>
  <c r="G84" i="21"/>
  <c r="AJ84" i="21" s="1"/>
  <c r="AQ83" i="21"/>
  <c r="AI83" i="21"/>
  <c r="AH83" i="21"/>
  <c r="AG83" i="21"/>
  <c r="AF83" i="21"/>
  <c r="AE83" i="21"/>
  <c r="AD83" i="21"/>
  <c r="AB83" i="21"/>
  <c r="AA83" i="21"/>
  <c r="Z83" i="21"/>
  <c r="AP83" i="21" s="1"/>
  <c r="Y83" i="21"/>
  <c r="AO83" i="21" s="1"/>
  <c r="X83" i="21"/>
  <c r="AN83" i="21" s="1"/>
  <c r="W83" i="21"/>
  <c r="AM83" i="21" s="1"/>
  <c r="V83" i="21"/>
  <c r="AL83" i="21" s="1"/>
  <c r="H83" i="21"/>
  <c r="AK83" i="21" s="1"/>
  <c r="G83" i="21"/>
  <c r="AJ83" i="21" s="1"/>
  <c r="AL82" i="21"/>
  <c r="AI82" i="21"/>
  <c r="AH82" i="21"/>
  <c r="AG82" i="21"/>
  <c r="AF82" i="21"/>
  <c r="AE82" i="21"/>
  <c r="AD82" i="21"/>
  <c r="AB82" i="21"/>
  <c r="AA82" i="21"/>
  <c r="AQ82" i="21" s="1"/>
  <c r="Z82" i="21"/>
  <c r="AP82" i="21" s="1"/>
  <c r="Y82" i="21"/>
  <c r="AO82" i="21" s="1"/>
  <c r="X82" i="21"/>
  <c r="AN82" i="21" s="1"/>
  <c r="W82" i="21"/>
  <c r="AM82" i="21" s="1"/>
  <c r="V82" i="21"/>
  <c r="H82" i="21"/>
  <c r="AK82" i="21" s="1"/>
  <c r="G82" i="21"/>
  <c r="AJ82" i="21" s="1"/>
  <c r="AO81" i="21"/>
  <c r="AI81" i="21"/>
  <c r="AH81" i="21"/>
  <c r="AG81" i="21"/>
  <c r="AF81" i="21"/>
  <c r="AE81" i="21"/>
  <c r="AD81" i="21"/>
  <c r="AB81" i="21"/>
  <c r="AA81" i="21"/>
  <c r="AQ81" i="21" s="1"/>
  <c r="Z81" i="21"/>
  <c r="AP81" i="21" s="1"/>
  <c r="Y81" i="21"/>
  <c r="X81" i="21"/>
  <c r="AN81" i="21" s="1"/>
  <c r="W81" i="21"/>
  <c r="AM81" i="21" s="1"/>
  <c r="V81" i="21"/>
  <c r="AL81" i="21" s="1"/>
  <c r="H81" i="21"/>
  <c r="AK81" i="21" s="1"/>
  <c r="G81" i="21"/>
  <c r="AJ81" i="21" s="1"/>
  <c r="AI80" i="21"/>
  <c r="AH80" i="21"/>
  <c r="AG80" i="21"/>
  <c r="AF80" i="21"/>
  <c r="AE80" i="21"/>
  <c r="AD80" i="21"/>
  <c r="AB80" i="21"/>
  <c r="AA80" i="21"/>
  <c r="AQ80" i="21" s="1"/>
  <c r="Z80" i="21"/>
  <c r="AP80" i="21" s="1"/>
  <c r="Y80" i="21"/>
  <c r="AO80" i="21" s="1"/>
  <c r="X80" i="21"/>
  <c r="AN80" i="21" s="1"/>
  <c r="W80" i="21"/>
  <c r="AM80" i="21" s="1"/>
  <c r="V80" i="21"/>
  <c r="AL80" i="21" s="1"/>
  <c r="H80" i="21"/>
  <c r="AK80" i="21" s="1"/>
  <c r="G80" i="21"/>
  <c r="AJ80" i="21" s="1"/>
  <c r="AI79" i="21"/>
  <c r="AH79" i="21"/>
  <c r="AG79" i="21"/>
  <c r="AF79" i="21"/>
  <c r="AE79" i="21"/>
  <c r="AD79" i="21"/>
  <c r="AB79" i="21"/>
  <c r="AA79" i="21"/>
  <c r="AQ79" i="21" s="1"/>
  <c r="Z79" i="21"/>
  <c r="AP79" i="21" s="1"/>
  <c r="Y79" i="21"/>
  <c r="AO79" i="21" s="1"/>
  <c r="X79" i="21"/>
  <c r="AN79" i="21" s="1"/>
  <c r="W79" i="21"/>
  <c r="AM79" i="21" s="1"/>
  <c r="V79" i="21"/>
  <c r="AL79" i="21" s="1"/>
  <c r="H79" i="21"/>
  <c r="AK79" i="21" s="1"/>
  <c r="G79" i="21"/>
  <c r="AJ79" i="21" s="1"/>
  <c r="AP78" i="21"/>
  <c r="AO78" i="21"/>
  <c r="AL78" i="21"/>
  <c r="AI78" i="21"/>
  <c r="AH78" i="21"/>
  <c r="AG78" i="21"/>
  <c r="AF78" i="21"/>
  <c r="AE78" i="21"/>
  <c r="AD78" i="21"/>
  <c r="AB78" i="21"/>
  <c r="AA78" i="21"/>
  <c r="AQ78" i="21" s="1"/>
  <c r="Z78" i="21"/>
  <c r="Y78" i="21"/>
  <c r="X78" i="21"/>
  <c r="AN78" i="21" s="1"/>
  <c r="W78" i="21"/>
  <c r="AM78" i="21" s="1"/>
  <c r="V78" i="21"/>
  <c r="H78" i="21"/>
  <c r="AK78" i="21" s="1"/>
  <c r="G78" i="21"/>
  <c r="AJ78" i="21" s="1"/>
  <c r="AI77" i="21"/>
  <c r="AH77" i="21"/>
  <c r="AG77" i="21"/>
  <c r="AF77" i="21"/>
  <c r="AE77" i="21"/>
  <c r="AD77" i="21"/>
  <c r="AB77" i="21"/>
  <c r="AA77" i="21"/>
  <c r="AQ77" i="21" s="1"/>
  <c r="Z77" i="21"/>
  <c r="AP77" i="21" s="1"/>
  <c r="Y77" i="21"/>
  <c r="AO77" i="21" s="1"/>
  <c r="X77" i="21"/>
  <c r="AN77" i="21" s="1"/>
  <c r="W77" i="21"/>
  <c r="AM77" i="21" s="1"/>
  <c r="V77" i="21"/>
  <c r="AL77" i="21" s="1"/>
  <c r="H77" i="21"/>
  <c r="AK77" i="21" s="1"/>
  <c r="G77" i="21"/>
  <c r="AJ77" i="21" s="1"/>
  <c r="AN76" i="21"/>
  <c r="AI76" i="21"/>
  <c r="AH76" i="21"/>
  <c r="AG76" i="21"/>
  <c r="AF76" i="21"/>
  <c r="AE76" i="21"/>
  <c r="AD76" i="21"/>
  <c r="AB76" i="21"/>
  <c r="AA76" i="21"/>
  <c r="AQ76" i="21" s="1"/>
  <c r="Z76" i="21"/>
  <c r="AP76" i="21" s="1"/>
  <c r="Y76" i="21"/>
  <c r="AO76" i="21" s="1"/>
  <c r="X76" i="21"/>
  <c r="W76" i="21"/>
  <c r="AM76" i="21" s="1"/>
  <c r="V76" i="21"/>
  <c r="AL76" i="21" s="1"/>
  <c r="H76" i="21"/>
  <c r="AK76" i="21" s="1"/>
  <c r="G76" i="21"/>
  <c r="AJ76" i="21" s="1"/>
  <c r="AQ75" i="21"/>
  <c r="AI75" i="21"/>
  <c r="AH75" i="21"/>
  <c r="AG75" i="21"/>
  <c r="AF75" i="21"/>
  <c r="AE75" i="21"/>
  <c r="AD75" i="21"/>
  <c r="AB75" i="21"/>
  <c r="AA75" i="21"/>
  <c r="Z75" i="21"/>
  <c r="AP75" i="21" s="1"/>
  <c r="Y75" i="21"/>
  <c r="AO75" i="21" s="1"/>
  <c r="X75" i="21"/>
  <c r="AN75" i="21" s="1"/>
  <c r="W75" i="21"/>
  <c r="AM75" i="21" s="1"/>
  <c r="V75" i="21"/>
  <c r="AL75" i="21" s="1"/>
  <c r="H75" i="21"/>
  <c r="AK75" i="21" s="1"/>
  <c r="G75" i="21"/>
  <c r="AJ75" i="21" s="1"/>
  <c r="AO74" i="21"/>
  <c r="AI74" i="21"/>
  <c r="AH74" i="21"/>
  <c r="AG74" i="21"/>
  <c r="AF74" i="21"/>
  <c r="AE74" i="21"/>
  <c r="AD74" i="21"/>
  <c r="AB74" i="21"/>
  <c r="AA74" i="21"/>
  <c r="AQ74" i="21" s="1"/>
  <c r="Z74" i="21"/>
  <c r="AP74" i="21" s="1"/>
  <c r="Y74" i="21"/>
  <c r="X74" i="21"/>
  <c r="AN74" i="21" s="1"/>
  <c r="W74" i="21"/>
  <c r="AM74" i="21" s="1"/>
  <c r="V74" i="21"/>
  <c r="AL74" i="21" s="1"/>
  <c r="H74" i="21"/>
  <c r="AK74" i="21" s="1"/>
  <c r="G74" i="21"/>
  <c r="AJ74" i="21" s="1"/>
  <c r="AI73" i="21"/>
  <c r="AH73" i="21"/>
  <c r="AG73" i="21"/>
  <c r="AF73" i="21"/>
  <c r="AE73" i="21"/>
  <c r="AD73" i="21"/>
  <c r="AB73" i="21"/>
  <c r="AA73" i="21"/>
  <c r="AQ73" i="21" s="1"/>
  <c r="Z73" i="21"/>
  <c r="AP73" i="21" s="1"/>
  <c r="Y73" i="21"/>
  <c r="AO73" i="21" s="1"/>
  <c r="X73" i="21"/>
  <c r="AN73" i="21" s="1"/>
  <c r="W73" i="21"/>
  <c r="AM73" i="21" s="1"/>
  <c r="V73" i="21"/>
  <c r="AL73" i="21" s="1"/>
  <c r="H73" i="21"/>
  <c r="AK73" i="21" s="1"/>
  <c r="G73" i="21"/>
  <c r="AJ73" i="21" s="1"/>
  <c r="AI72" i="21"/>
  <c r="AH72" i="21"/>
  <c r="AG72" i="21"/>
  <c r="AF72" i="21"/>
  <c r="AE72" i="21"/>
  <c r="AD72" i="21"/>
  <c r="AB72" i="21"/>
  <c r="AA72" i="21"/>
  <c r="AQ72" i="21" s="1"/>
  <c r="Z72" i="21"/>
  <c r="AP72" i="21" s="1"/>
  <c r="Y72" i="21"/>
  <c r="AO72" i="21" s="1"/>
  <c r="X72" i="21"/>
  <c r="AN72" i="21" s="1"/>
  <c r="W72" i="21"/>
  <c r="AM72" i="21" s="1"/>
  <c r="V72" i="21"/>
  <c r="AL72" i="21" s="1"/>
  <c r="H72" i="21"/>
  <c r="AK72" i="21" s="1"/>
  <c r="G72" i="21"/>
  <c r="AJ72" i="21" s="1"/>
  <c r="AM71" i="21"/>
  <c r="AI71" i="21"/>
  <c r="AH71" i="21"/>
  <c r="AG71" i="21"/>
  <c r="AF71" i="21"/>
  <c r="AE71" i="21"/>
  <c r="AD71" i="21"/>
  <c r="AB71" i="21"/>
  <c r="AA71" i="21"/>
  <c r="AQ71" i="21" s="1"/>
  <c r="Z71" i="21"/>
  <c r="AP71" i="21" s="1"/>
  <c r="Y71" i="21"/>
  <c r="AO71" i="21" s="1"/>
  <c r="X71" i="21"/>
  <c r="AN71" i="21" s="1"/>
  <c r="W71" i="21"/>
  <c r="V71" i="21"/>
  <c r="AL71" i="21" s="1"/>
  <c r="H71" i="21"/>
  <c r="AK71" i="21" s="1"/>
  <c r="G71" i="21"/>
  <c r="AJ71" i="21" s="1"/>
  <c r="AP70" i="21"/>
  <c r="AI70" i="21"/>
  <c r="AH70" i="21"/>
  <c r="AG70" i="21"/>
  <c r="AF70" i="21"/>
  <c r="AE70" i="21"/>
  <c r="AD70" i="21"/>
  <c r="AB70" i="21"/>
  <c r="AA70" i="21"/>
  <c r="AQ70" i="21" s="1"/>
  <c r="Z70" i="21"/>
  <c r="Y70" i="21"/>
  <c r="AO70" i="21" s="1"/>
  <c r="X70" i="21"/>
  <c r="AN70" i="21" s="1"/>
  <c r="W70" i="21"/>
  <c r="AM70" i="21" s="1"/>
  <c r="V70" i="21"/>
  <c r="AL70" i="21" s="1"/>
  <c r="H70" i="21"/>
  <c r="AK70" i="21" s="1"/>
  <c r="G70" i="21"/>
  <c r="AJ70" i="21" s="1"/>
  <c r="AI69" i="21"/>
  <c r="AH69" i="21"/>
  <c r="AG69" i="21"/>
  <c r="AF69" i="21"/>
  <c r="AE69" i="21"/>
  <c r="AD69" i="21"/>
  <c r="AB69" i="21"/>
  <c r="AA69" i="21"/>
  <c r="AQ69" i="21" s="1"/>
  <c r="Z69" i="21"/>
  <c r="AP69" i="21" s="1"/>
  <c r="Y69" i="21"/>
  <c r="AO69" i="21" s="1"/>
  <c r="X69" i="21"/>
  <c r="AN69" i="21" s="1"/>
  <c r="W69" i="21"/>
  <c r="AM69" i="21" s="1"/>
  <c r="V69" i="21"/>
  <c r="AL69" i="21" s="1"/>
  <c r="H69" i="21"/>
  <c r="AK69" i="21" s="1"/>
  <c r="G69" i="21"/>
  <c r="AJ69" i="21" s="1"/>
  <c r="AI68" i="21"/>
  <c r="AH68" i="21"/>
  <c r="AG68" i="21"/>
  <c r="AF68" i="21"/>
  <c r="AE68" i="21"/>
  <c r="AD68" i="21"/>
  <c r="AB68" i="21"/>
  <c r="AA68" i="21"/>
  <c r="AQ68" i="21" s="1"/>
  <c r="Z68" i="21"/>
  <c r="AP68" i="21" s="1"/>
  <c r="Y68" i="21"/>
  <c r="AO68" i="21" s="1"/>
  <c r="X68" i="21"/>
  <c r="AN68" i="21" s="1"/>
  <c r="W68" i="21"/>
  <c r="AM68" i="21" s="1"/>
  <c r="V68" i="21"/>
  <c r="AL68" i="21" s="1"/>
  <c r="H68" i="21"/>
  <c r="AK68" i="21" s="1"/>
  <c r="G68" i="21"/>
  <c r="AJ68" i="21" s="1"/>
  <c r="AM67" i="21"/>
  <c r="AI67" i="21"/>
  <c r="AH67" i="21"/>
  <c r="AG67" i="21"/>
  <c r="AF67" i="21"/>
  <c r="AE67" i="21"/>
  <c r="AD67" i="21"/>
  <c r="AB67" i="21"/>
  <c r="AA67" i="21"/>
  <c r="AQ67" i="21" s="1"/>
  <c r="Z67" i="21"/>
  <c r="AP67" i="21" s="1"/>
  <c r="Y67" i="21"/>
  <c r="AO67" i="21" s="1"/>
  <c r="X67" i="21"/>
  <c r="AN67" i="21" s="1"/>
  <c r="W67" i="21"/>
  <c r="V67" i="21"/>
  <c r="AL67" i="21" s="1"/>
  <c r="H67" i="21"/>
  <c r="AK67" i="21" s="1"/>
  <c r="G67" i="21"/>
  <c r="AJ67" i="21" s="1"/>
  <c r="AP66" i="21"/>
  <c r="AL66" i="21"/>
  <c r="AI66" i="21"/>
  <c r="AH66" i="21"/>
  <c r="AG66" i="21"/>
  <c r="AF66" i="21"/>
  <c r="AE66" i="21"/>
  <c r="AD66" i="21"/>
  <c r="AB66" i="21"/>
  <c r="AA66" i="21"/>
  <c r="AQ66" i="21" s="1"/>
  <c r="Z66" i="21"/>
  <c r="Y66" i="21"/>
  <c r="AO66" i="21" s="1"/>
  <c r="X66" i="21"/>
  <c r="AN66" i="21" s="1"/>
  <c r="W66" i="21"/>
  <c r="AM66" i="21" s="1"/>
  <c r="V66" i="21"/>
  <c r="H66" i="21"/>
  <c r="AK66" i="21" s="1"/>
  <c r="G66" i="21"/>
  <c r="AJ66" i="21" s="1"/>
  <c r="AI65" i="21"/>
  <c r="AH65" i="21"/>
  <c r="AG65" i="21"/>
  <c r="AF65" i="21"/>
  <c r="AE65" i="21"/>
  <c r="AD65" i="21"/>
  <c r="AB65" i="21"/>
  <c r="AA65" i="21"/>
  <c r="AQ65" i="21" s="1"/>
  <c r="Z65" i="21"/>
  <c r="AP65" i="21" s="1"/>
  <c r="Y65" i="21"/>
  <c r="AO65" i="21" s="1"/>
  <c r="X65" i="21"/>
  <c r="AN65" i="21" s="1"/>
  <c r="W65" i="21"/>
  <c r="AM65" i="21" s="1"/>
  <c r="V65" i="21"/>
  <c r="AL65" i="21" s="1"/>
  <c r="H65" i="21"/>
  <c r="AK65" i="21" s="1"/>
  <c r="G65" i="21"/>
  <c r="AJ65" i="21" s="1"/>
  <c r="AI64" i="21"/>
  <c r="AH64" i="21"/>
  <c r="AG64" i="21"/>
  <c r="AF64" i="21"/>
  <c r="AE64" i="21"/>
  <c r="AD64" i="21"/>
  <c r="AB64" i="21"/>
  <c r="AA64" i="21"/>
  <c r="AQ64" i="21" s="1"/>
  <c r="Z64" i="21"/>
  <c r="AP64" i="21" s="1"/>
  <c r="Y64" i="21"/>
  <c r="AO64" i="21" s="1"/>
  <c r="X64" i="21"/>
  <c r="AN64" i="21" s="1"/>
  <c r="W64" i="21"/>
  <c r="AM64" i="21" s="1"/>
  <c r="V64" i="21"/>
  <c r="AL64" i="21" s="1"/>
  <c r="H64" i="21"/>
  <c r="AK64" i="21" s="1"/>
  <c r="G64" i="21"/>
  <c r="AJ64" i="21" s="1"/>
  <c r="AM63" i="21"/>
  <c r="AI63" i="21"/>
  <c r="AH63" i="21"/>
  <c r="AG63" i="21"/>
  <c r="AF63" i="21"/>
  <c r="AE63" i="21"/>
  <c r="AD63" i="21"/>
  <c r="AB63" i="21"/>
  <c r="AA63" i="21"/>
  <c r="AQ63" i="21" s="1"/>
  <c r="Z63" i="21"/>
  <c r="AP63" i="21" s="1"/>
  <c r="Y63" i="21"/>
  <c r="AO63" i="21" s="1"/>
  <c r="X63" i="21"/>
  <c r="AN63" i="21" s="1"/>
  <c r="W63" i="21"/>
  <c r="V63" i="21"/>
  <c r="AL63" i="21" s="1"/>
  <c r="H63" i="21"/>
  <c r="AK63" i="21" s="1"/>
  <c r="G63" i="21"/>
  <c r="AJ63" i="21" s="1"/>
  <c r="AP62" i="21"/>
  <c r="AL62" i="21"/>
  <c r="AI62" i="21"/>
  <c r="AH62" i="21"/>
  <c r="AG62" i="21"/>
  <c r="AF62" i="21"/>
  <c r="AE62" i="21"/>
  <c r="AD62" i="21"/>
  <c r="AB62" i="21"/>
  <c r="AA62" i="21"/>
  <c r="AQ62" i="21" s="1"/>
  <c r="Z62" i="21"/>
  <c r="Y62" i="21"/>
  <c r="AO62" i="21" s="1"/>
  <c r="X62" i="21"/>
  <c r="AN62" i="21" s="1"/>
  <c r="W62" i="21"/>
  <c r="AM62" i="21" s="1"/>
  <c r="V62" i="21"/>
  <c r="H62" i="21"/>
  <c r="AK62" i="21" s="1"/>
  <c r="G62" i="21"/>
  <c r="AJ62" i="21" s="1"/>
  <c r="AO61" i="21"/>
  <c r="AI61" i="21"/>
  <c r="AH61" i="21"/>
  <c r="AG61" i="21"/>
  <c r="AF61" i="21"/>
  <c r="AE61" i="21"/>
  <c r="AD61" i="21"/>
  <c r="AB61" i="21"/>
  <c r="AA61" i="21"/>
  <c r="AQ61" i="21" s="1"/>
  <c r="Z61" i="21"/>
  <c r="AP61" i="21" s="1"/>
  <c r="Y61" i="21"/>
  <c r="X61" i="21"/>
  <c r="AN61" i="21" s="1"/>
  <c r="W61" i="21"/>
  <c r="AM61" i="21" s="1"/>
  <c r="V61" i="21"/>
  <c r="AL61" i="21" s="1"/>
  <c r="H61" i="21"/>
  <c r="AK61" i="21" s="1"/>
  <c r="G61" i="21"/>
  <c r="AJ61" i="21" s="1"/>
  <c r="AN60" i="21"/>
  <c r="AI60" i="21"/>
  <c r="AH60" i="21"/>
  <c r="AG60" i="21"/>
  <c r="AF60" i="21"/>
  <c r="AE60" i="21"/>
  <c r="AD60" i="21"/>
  <c r="AB60" i="21"/>
  <c r="AA60" i="21"/>
  <c r="AQ60" i="21" s="1"/>
  <c r="Z60" i="21"/>
  <c r="AP60" i="21" s="1"/>
  <c r="Y60" i="21"/>
  <c r="AO60" i="21" s="1"/>
  <c r="X60" i="21"/>
  <c r="W60" i="21"/>
  <c r="AM60" i="21" s="1"/>
  <c r="V60" i="21"/>
  <c r="AL60" i="21" s="1"/>
  <c r="H60" i="21"/>
  <c r="AK60" i="21" s="1"/>
  <c r="G60" i="21"/>
  <c r="AJ60" i="21" s="1"/>
  <c r="AQ59" i="21"/>
  <c r="AI59" i="21"/>
  <c r="AH59" i="21"/>
  <c r="AG59" i="21"/>
  <c r="AF59" i="21"/>
  <c r="AE59" i="21"/>
  <c r="AD59" i="21"/>
  <c r="AB59" i="21"/>
  <c r="AA59" i="21"/>
  <c r="Z59" i="21"/>
  <c r="AP59" i="21" s="1"/>
  <c r="Y59" i="21"/>
  <c r="AO59" i="21" s="1"/>
  <c r="X59" i="21"/>
  <c r="AN59" i="21" s="1"/>
  <c r="W59" i="21"/>
  <c r="AM59" i="21" s="1"/>
  <c r="V59" i="21"/>
  <c r="AL59" i="21" s="1"/>
  <c r="H59" i="21"/>
  <c r="AK59" i="21" s="1"/>
  <c r="G59" i="21"/>
  <c r="AJ59" i="21" s="1"/>
  <c r="AO58" i="21"/>
  <c r="AL58" i="21"/>
  <c r="AI58" i="21"/>
  <c r="AH58" i="21"/>
  <c r="AG58" i="21"/>
  <c r="AF58" i="21"/>
  <c r="AE58" i="21"/>
  <c r="AD58" i="21"/>
  <c r="AB58" i="21"/>
  <c r="AA58" i="21"/>
  <c r="AQ58" i="21" s="1"/>
  <c r="Z58" i="21"/>
  <c r="AP58" i="21" s="1"/>
  <c r="Y58" i="21"/>
  <c r="X58" i="21"/>
  <c r="AN58" i="21" s="1"/>
  <c r="W58" i="21"/>
  <c r="AM58" i="21" s="1"/>
  <c r="V58" i="21"/>
  <c r="H58" i="21"/>
  <c r="AK58" i="21" s="1"/>
  <c r="G58" i="21"/>
  <c r="AJ58" i="21" s="1"/>
  <c r="AO57" i="21"/>
  <c r="AI57" i="21"/>
  <c r="AH57" i="21"/>
  <c r="AG57" i="21"/>
  <c r="AF57" i="21"/>
  <c r="AE57" i="21"/>
  <c r="AD57" i="21"/>
  <c r="AB57" i="21"/>
  <c r="AA57" i="21"/>
  <c r="AQ57" i="21" s="1"/>
  <c r="Z57" i="21"/>
  <c r="AP57" i="21" s="1"/>
  <c r="Y57" i="21"/>
  <c r="X57" i="21"/>
  <c r="AN57" i="21" s="1"/>
  <c r="W57" i="21"/>
  <c r="AM57" i="21" s="1"/>
  <c r="V57" i="21"/>
  <c r="AL57" i="21" s="1"/>
  <c r="H57" i="21"/>
  <c r="AK57" i="21" s="1"/>
  <c r="G57" i="21"/>
  <c r="AJ57" i="21" s="1"/>
  <c r="AI56" i="21"/>
  <c r="AH56" i="21"/>
  <c r="AG56" i="21"/>
  <c r="AF56" i="21"/>
  <c r="AE56" i="21"/>
  <c r="AD56" i="21"/>
  <c r="AB56" i="21"/>
  <c r="AA56" i="21"/>
  <c r="AQ56" i="21" s="1"/>
  <c r="Z56" i="21"/>
  <c r="AP56" i="21" s="1"/>
  <c r="Y56" i="21"/>
  <c r="AO56" i="21" s="1"/>
  <c r="X56" i="21"/>
  <c r="AN56" i="21" s="1"/>
  <c r="W56" i="21"/>
  <c r="AM56" i="21" s="1"/>
  <c r="V56" i="21"/>
  <c r="AL56" i="21" s="1"/>
  <c r="H56" i="21"/>
  <c r="AK56" i="21" s="1"/>
  <c r="G56" i="21"/>
  <c r="AJ56" i="21" s="1"/>
  <c r="AM55" i="21"/>
  <c r="AI55" i="21"/>
  <c r="AH55" i="21"/>
  <c r="AG55" i="21"/>
  <c r="AF55" i="21"/>
  <c r="AE55" i="21"/>
  <c r="AD55" i="21"/>
  <c r="AB55" i="21"/>
  <c r="AA55" i="21"/>
  <c r="AQ55" i="21" s="1"/>
  <c r="Z55" i="21"/>
  <c r="AP55" i="21" s="1"/>
  <c r="Y55" i="21"/>
  <c r="AO55" i="21" s="1"/>
  <c r="X55" i="21"/>
  <c r="AN55" i="21" s="1"/>
  <c r="W55" i="21"/>
  <c r="V55" i="21"/>
  <c r="AL55" i="21" s="1"/>
  <c r="H55" i="21"/>
  <c r="AK55" i="21" s="1"/>
  <c r="G55" i="21"/>
  <c r="AJ55" i="21" s="1"/>
  <c r="AP54" i="21"/>
  <c r="AL54" i="21"/>
  <c r="AI54" i="21"/>
  <c r="AH54" i="21"/>
  <c r="AG54" i="21"/>
  <c r="AF54" i="21"/>
  <c r="AE54" i="21"/>
  <c r="AD54" i="21"/>
  <c r="AB54" i="21"/>
  <c r="AA54" i="21"/>
  <c r="AQ54" i="21" s="1"/>
  <c r="Z54" i="21"/>
  <c r="Y54" i="21"/>
  <c r="AO54" i="21" s="1"/>
  <c r="X54" i="21"/>
  <c r="AN54" i="21" s="1"/>
  <c r="W54" i="21"/>
  <c r="AM54" i="21" s="1"/>
  <c r="V54" i="21"/>
  <c r="H54" i="21"/>
  <c r="AK54" i="21" s="1"/>
  <c r="G54" i="21"/>
  <c r="AJ54" i="21" s="1"/>
  <c r="AQ53" i="21"/>
  <c r="AI53" i="21"/>
  <c r="AH53" i="21"/>
  <c r="AG53" i="21"/>
  <c r="AF53" i="21"/>
  <c r="AE53" i="21"/>
  <c r="AD53" i="21"/>
  <c r="AB53" i="21"/>
  <c r="AA53" i="21"/>
  <c r="Z53" i="21"/>
  <c r="AP53" i="21" s="1"/>
  <c r="Y53" i="21"/>
  <c r="AO53" i="21" s="1"/>
  <c r="X53" i="21"/>
  <c r="AN53" i="21" s="1"/>
  <c r="W53" i="21"/>
  <c r="AM53" i="21" s="1"/>
  <c r="V53" i="21"/>
  <c r="AL53" i="21" s="1"/>
  <c r="H53" i="21"/>
  <c r="AK53" i="21" s="1"/>
  <c r="G53" i="21"/>
  <c r="AJ53" i="21" s="1"/>
  <c r="AN52" i="21"/>
  <c r="AI52" i="21"/>
  <c r="AH52" i="21"/>
  <c r="AG52" i="21"/>
  <c r="AF52" i="21"/>
  <c r="AE52" i="21"/>
  <c r="AD52" i="21"/>
  <c r="AB52" i="21"/>
  <c r="AA52" i="21"/>
  <c r="AQ52" i="21" s="1"/>
  <c r="Z52" i="21"/>
  <c r="AP52" i="21" s="1"/>
  <c r="Y52" i="21"/>
  <c r="AO52" i="21" s="1"/>
  <c r="X52" i="21"/>
  <c r="W52" i="21"/>
  <c r="AM52" i="21" s="1"/>
  <c r="V52" i="21"/>
  <c r="AL52" i="21" s="1"/>
  <c r="H52" i="21"/>
  <c r="AK52" i="21" s="1"/>
  <c r="G52" i="21"/>
  <c r="AJ52" i="21" s="1"/>
  <c r="AO51" i="21"/>
  <c r="AL51" i="21"/>
  <c r="AI51" i="21"/>
  <c r="AH51" i="21"/>
  <c r="AG51" i="21"/>
  <c r="AF51" i="21"/>
  <c r="AE51" i="21"/>
  <c r="AD51" i="21"/>
  <c r="AB51" i="21"/>
  <c r="AA51" i="21"/>
  <c r="AQ51" i="21" s="1"/>
  <c r="Z51" i="21"/>
  <c r="AP51" i="21" s="1"/>
  <c r="Y51" i="21"/>
  <c r="X51" i="21"/>
  <c r="AN51" i="21" s="1"/>
  <c r="W51" i="21"/>
  <c r="AM51" i="21" s="1"/>
  <c r="V51" i="21"/>
  <c r="H51" i="21"/>
  <c r="AK51" i="21" s="1"/>
  <c r="G51" i="21"/>
  <c r="AJ51" i="21" s="1"/>
  <c r="AP50" i="21"/>
  <c r="AI50" i="21"/>
  <c r="AH50" i="21"/>
  <c r="AG50" i="21"/>
  <c r="AF50" i="21"/>
  <c r="AE50" i="21"/>
  <c r="AD50" i="21"/>
  <c r="AB50" i="21"/>
  <c r="AA50" i="21"/>
  <c r="AQ50" i="21" s="1"/>
  <c r="Z50" i="21"/>
  <c r="Y50" i="21"/>
  <c r="AO50" i="21" s="1"/>
  <c r="X50" i="21"/>
  <c r="AN50" i="21" s="1"/>
  <c r="W50" i="21"/>
  <c r="AM50" i="21" s="1"/>
  <c r="V50" i="21"/>
  <c r="AL50" i="21" s="1"/>
  <c r="H50" i="21"/>
  <c r="AK50" i="21" s="1"/>
  <c r="G50" i="21"/>
  <c r="AJ50" i="21" s="1"/>
  <c r="AI49" i="21"/>
  <c r="AH49" i="21"/>
  <c r="AG49" i="21"/>
  <c r="AF49" i="21"/>
  <c r="AE49" i="21"/>
  <c r="AD49" i="21"/>
  <c r="AB49" i="21"/>
  <c r="AA49" i="21"/>
  <c r="AQ49" i="21" s="1"/>
  <c r="Z49" i="21"/>
  <c r="AP49" i="21" s="1"/>
  <c r="Y49" i="21"/>
  <c r="AO49" i="21" s="1"/>
  <c r="X49" i="21"/>
  <c r="AN49" i="21" s="1"/>
  <c r="W49" i="21"/>
  <c r="AM49" i="21" s="1"/>
  <c r="V49" i="21"/>
  <c r="AL49" i="21" s="1"/>
  <c r="H49" i="21"/>
  <c r="AK49" i="21" s="1"/>
  <c r="G49" i="21"/>
  <c r="AJ49" i="21" s="1"/>
  <c r="AI48" i="21"/>
  <c r="AH48" i="21"/>
  <c r="AG48" i="21"/>
  <c r="AF48" i="21"/>
  <c r="AE48" i="21"/>
  <c r="AD48" i="21"/>
  <c r="AB48" i="21"/>
  <c r="AA48" i="21"/>
  <c r="AQ48" i="21" s="1"/>
  <c r="Z48" i="21"/>
  <c r="AP48" i="21" s="1"/>
  <c r="Y48" i="21"/>
  <c r="AO48" i="21" s="1"/>
  <c r="X48" i="21"/>
  <c r="AN48" i="21" s="1"/>
  <c r="W48" i="21"/>
  <c r="AM48" i="21" s="1"/>
  <c r="V48" i="21"/>
  <c r="AL48" i="21" s="1"/>
  <c r="H48" i="21"/>
  <c r="AK48" i="21" s="1"/>
  <c r="G48" i="21"/>
  <c r="AJ48" i="21" s="1"/>
  <c r="AI47" i="21"/>
  <c r="AH47" i="21"/>
  <c r="AG47" i="21"/>
  <c r="AF47" i="21"/>
  <c r="AE47" i="21"/>
  <c r="AD47" i="21"/>
  <c r="AB47" i="21"/>
  <c r="AA47" i="21"/>
  <c r="AQ47" i="21" s="1"/>
  <c r="Z47" i="21"/>
  <c r="AP47" i="21" s="1"/>
  <c r="Y47" i="21"/>
  <c r="AO47" i="21" s="1"/>
  <c r="X47" i="21"/>
  <c r="AN47" i="21" s="1"/>
  <c r="W47" i="21"/>
  <c r="AM47" i="21" s="1"/>
  <c r="V47" i="21"/>
  <c r="AL47" i="21" s="1"/>
  <c r="H47" i="21"/>
  <c r="AK47" i="21" s="1"/>
  <c r="G47" i="21"/>
  <c r="AJ47" i="21" s="1"/>
  <c r="AP46" i="21"/>
  <c r="AO46" i="21"/>
  <c r="AL46" i="21"/>
  <c r="AI46" i="21"/>
  <c r="AH46" i="21"/>
  <c r="AG46" i="21"/>
  <c r="AF46" i="21"/>
  <c r="AE46" i="21"/>
  <c r="AD46" i="21"/>
  <c r="AB46" i="21"/>
  <c r="AA46" i="21"/>
  <c r="AQ46" i="21" s="1"/>
  <c r="Z46" i="21"/>
  <c r="Y46" i="21"/>
  <c r="X46" i="21"/>
  <c r="AN46" i="21" s="1"/>
  <c r="W46" i="21"/>
  <c r="AM46" i="21" s="1"/>
  <c r="V46" i="21"/>
  <c r="H46" i="21"/>
  <c r="AK46" i="21" s="1"/>
  <c r="G46" i="21"/>
  <c r="AJ46" i="21" s="1"/>
  <c r="AI45" i="21"/>
  <c r="AH45" i="21"/>
  <c r="AG45" i="21"/>
  <c r="AF45" i="21"/>
  <c r="AE45" i="21"/>
  <c r="AD45" i="21"/>
  <c r="AB45" i="21"/>
  <c r="AA45" i="21"/>
  <c r="AQ45" i="21" s="1"/>
  <c r="Z45" i="21"/>
  <c r="AP45" i="21" s="1"/>
  <c r="Y45" i="21"/>
  <c r="AO45" i="21" s="1"/>
  <c r="X45" i="21"/>
  <c r="AN45" i="21" s="1"/>
  <c r="W45" i="21"/>
  <c r="AM45" i="21" s="1"/>
  <c r="V45" i="21"/>
  <c r="AL45" i="21" s="1"/>
  <c r="H45" i="21"/>
  <c r="AK45" i="21" s="1"/>
  <c r="G45" i="21"/>
  <c r="AJ45" i="21" s="1"/>
  <c r="AN44" i="21"/>
  <c r="AI44" i="21"/>
  <c r="AH44" i="21"/>
  <c r="AG44" i="21"/>
  <c r="AF44" i="21"/>
  <c r="AE44" i="21"/>
  <c r="AD44" i="21"/>
  <c r="AB44" i="21"/>
  <c r="AA44" i="21"/>
  <c r="AQ44" i="21" s="1"/>
  <c r="Z44" i="21"/>
  <c r="AP44" i="21" s="1"/>
  <c r="Y44" i="21"/>
  <c r="AO44" i="21" s="1"/>
  <c r="X44" i="21"/>
  <c r="W44" i="21"/>
  <c r="AM44" i="21" s="1"/>
  <c r="V44" i="21"/>
  <c r="AL44" i="21" s="1"/>
  <c r="H44" i="21"/>
  <c r="AK44" i="21" s="1"/>
  <c r="G44" i="21"/>
  <c r="AJ44" i="21" s="1"/>
  <c r="AQ43" i="21"/>
  <c r="AI43" i="21"/>
  <c r="AH43" i="21"/>
  <c r="AG43" i="21"/>
  <c r="AF43" i="21"/>
  <c r="AE43" i="21"/>
  <c r="AD43" i="21"/>
  <c r="AB43" i="21"/>
  <c r="AA43" i="21"/>
  <c r="Z43" i="21"/>
  <c r="AP43" i="21" s="1"/>
  <c r="Y43" i="21"/>
  <c r="AO43" i="21" s="1"/>
  <c r="X43" i="21"/>
  <c r="AN43" i="21" s="1"/>
  <c r="W43" i="21"/>
  <c r="AM43" i="21" s="1"/>
  <c r="V43" i="21"/>
  <c r="AL43" i="21" s="1"/>
  <c r="H43" i="21"/>
  <c r="AK43" i="21" s="1"/>
  <c r="G43" i="21"/>
  <c r="AJ43" i="21" s="1"/>
  <c r="AI42" i="21"/>
  <c r="AH42" i="21"/>
  <c r="AG42" i="21"/>
  <c r="AF42" i="21"/>
  <c r="AE42" i="21"/>
  <c r="AD42" i="21"/>
  <c r="AB42" i="21"/>
  <c r="AA42" i="21"/>
  <c r="AQ42" i="21" s="1"/>
  <c r="Z42" i="21"/>
  <c r="AP42" i="21" s="1"/>
  <c r="Y42" i="21"/>
  <c r="AO42" i="21" s="1"/>
  <c r="X42" i="21"/>
  <c r="AN42" i="21" s="1"/>
  <c r="W42" i="21"/>
  <c r="AM42" i="21" s="1"/>
  <c r="V42" i="21"/>
  <c r="AL42" i="21" s="1"/>
  <c r="H42" i="21"/>
  <c r="AK42" i="21" s="1"/>
  <c r="G42" i="21"/>
  <c r="AJ42" i="21" s="1"/>
  <c r="AO41" i="21"/>
  <c r="AI41" i="21"/>
  <c r="AH41" i="21"/>
  <c r="AG41" i="21"/>
  <c r="AF41" i="21"/>
  <c r="AE41" i="21"/>
  <c r="AD41" i="21"/>
  <c r="AB41" i="21"/>
  <c r="AA41" i="21"/>
  <c r="AQ41" i="21" s="1"/>
  <c r="Z41" i="21"/>
  <c r="AP41" i="21" s="1"/>
  <c r="Y41" i="21"/>
  <c r="X41" i="21"/>
  <c r="AN41" i="21" s="1"/>
  <c r="W41" i="21"/>
  <c r="AM41" i="21" s="1"/>
  <c r="V41" i="21"/>
  <c r="AL41" i="21" s="1"/>
  <c r="H41" i="21"/>
  <c r="AK41" i="21" s="1"/>
  <c r="G41" i="21"/>
  <c r="AJ41" i="21" s="1"/>
  <c r="AI40" i="21"/>
  <c r="AH40" i="21"/>
  <c r="AG40" i="21"/>
  <c r="AF40" i="21"/>
  <c r="AE40" i="21"/>
  <c r="AD40" i="21"/>
  <c r="AB40" i="21"/>
  <c r="AA40" i="21"/>
  <c r="AQ40" i="21" s="1"/>
  <c r="Z40" i="21"/>
  <c r="AP40" i="21" s="1"/>
  <c r="Y40" i="21"/>
  <c r="AO40" i="21" s="1"/>
  <c r="X40" i="21"/>
  <c r="AN40" i="21" s="1"/>
  <c r="W40" i="21"/>
  <c r="AM40" i="21" s="1"/>
  <c r="V40" i="21"/>
  <c r="AL40" i="21" s="1"/>
  <c r="H40" i="21"/>
  <c r="AK40" i="21" s="1"/>
  <c r="G40" i="21"/>
  <c r="AJ40" i="21" s="1"/>
  <c r="AM39" i="21"/>
  <c r="AI39" i="21"/>
  <c r="AH39" i="21"/>
  <c r="AG39" i="21"/>
  <c r="AF39" i="21"/>
  <c r="AE39" i="21"/>
  <c r="AD39" i="21"/>
  <c r="AB39" i="21"/>
  <c r="AA39" i="21"/>
  <c r="AQ39" i="21" s="1"/>
  <c r="Z39" i="21"/>
  <c r="AP39" i="21" s="1"/>
  <c r="Y39" i="21"/>
  <c r="AO39" i="21" s="1"/>
  <c r="X39" i="21"/>
  <c r="AN39" i="21" s="1"/>
  <c r="W39" i="21"/>
  <c r="V39" i="21"/>
  <c r="AL39" i="21" s="1"/>
  <c r="H39" i="21"/>
  <c r="AK39" i="21" s="1"/>
  <c r="G39" i="21"/>
  <c r="AJ39" i="21" s="1"/>
  <c r="AP38" i="21"/>
  <c r="AI38" i="21"/>
  <c r="AH38" i="21"/>
  <c r="AG38" i="21"/>
  <c r="AF38" i="21"/>
  <c r="AE38" i="21"/>
  <c r="AD38" i="21"/>
  <c r="AB38" i="21"/>
  <c r="AA38" i="21"/>
  <c r="AQ38" i="21" s="1"/>
  <c r="Z38" i="21"/>
  <c r="Y38" i="21"/>
  <c r="AO38" i="21" s="1"/>
  <c r="X38" i="21"/>
  <c r="AN38" i="21" s="1"/>
  <c r="W38" i="21"/>
  <c r="AM38" i="21" s="1"/>
  <c r="V38" i="21"/>
  <c r="AL38" i="21" s="1"/>
  <c r="H38" i="21"/>
  <c r="AK38" i="21" s="1"/>
  <c r="G38" i="21"/>
  <c r="AJ38" i="21" s="1"/>
  <c r="AI37" i="21"/>
  <c r="AH37" i="21"/>
  <c r="AG37" i="21"/>
  <c r="AF37" i="21"/>
  <c r="AE37" i="21"/>
  <c r="AD37" i="21"/>
  <c r="AB37" i="21"/>
  <c r="AA37" i="21"/>
  <c r="AQ37" i="21" s="1"/>
  <c r="Z37" i="21"/>
  <c r="AP37" i="21" s="1"/>
  <c r="Y37" i="21"/>
  <c r="AO37" i="21" s="1"/>
  <c r="X37" i="21"/>
  <c r="AN37" i="21" s="1"/>
  <c r="W37" i="21"/>
  <c r="AM37" i="21" s="1"/>
  <c r="V37" i="21"/>
  <c r="AL37" i="21" s="1"/>
  <c r="H37" i="21"/>
  <c r="AK37" i="21" s="1"/>
  <c r="G37" i="21"/>
  <c r="AJ37" i="21" s="1"/>
  <c r="AN36" i="21"/>
  <c r="AI36" i="21"/>
  <c r="AH36" i="21"/>
  <c r="AG36" i="21"/>
  <c r="AF36" i="21"/>
  <c r="AE36" i="21"/>
  <c r="AD36" i="21"/>
  <c r="AB36" i="21"/>
  <c r="AA36" i="21"/>
  <c r="AQ36" i="21" s="1"/>
  <c r="Z36" i="21"/>
  <c r="AP36" i="21" s="1"/>
  <c r="Y36" i="21"/>
  <c r="AO36" i="21" s="1"/>
  <c r="X36" i="21"/>
  <c r="W36" i="21"/>
  <c r="AM36" i="21" s="1"/>
  <c r="V36" i="21"/>
  <c r="AL36" i="21" s="1"/>
  <c r="H36" i="21"/>
  <c r="AK36" i="21" s="1"/>
  <c r="G36" i="21"/>
  <c r="AJ36" i="21" s="1"/>
  <c r="AM35" i="21"/>
  <c r="AI35" i="21"/>
  <c r="AH35" i="21"/>
  <c r="AG35" i="21"/>
  <c r="AF35" i="21"/>
  <c r="AE35" i="21"/>
  <c r="AD35" i="21"/>
  <c r="AB35" i="21"/>
  <c r="AA35" i="21"/>
  <c r="AQ35" i="21" s="1"/>
  <c r="Z35" i="21"/>
  <c r="AP35" i="21" s="1"/>
  <c r="Y35" i="21"/>
  <c r="AO35" i="21" s="1"/>
  <c r="X35" i="21"/>
  <c r="AN35" i="21" s="1"/>
  <c r="W35" i="21"/>
  <c r="V35" i="21"/>
  <c r="AL35" i="21" s="1"/>
  <c r="H35" i="21"/>
  <c r="AK35" i="21" s="1"/>
  <c r="G35" i="21"/>
  <c r="AJ35" i="21" s="1"/>
  <c r="AP34" i="21"/>
  <c r="AO34" i="21"/>
  <c r="AI34" i="21"/>
  <c r="AH34" i="21"/>
  <c r="AG34" i="21"/>
  <c r="AF34" i="21"/>
  <c r="AE34" i="21"/>
  <c r="AD34" i="21"/>
  <c r="AB34" i="21"/>
  <c r="AA34" i="21"/>
  <c r="AQ34" i="21" s="1"/>
  <c r="Z34" i="21"/>
  <c r="Y34" i="21"/>
  <c r="X34" i="21"/>
  <c r="AN34" i="21" s="1"/>
  <c r="W34" i="21"/>
  <c r="AM34" i="21" s="1"/>
  <c r="V34" i="21"/>
  <c r="AL34" i="21" s="1"/>
  <c r="H34" i="21"/>
  <c r="AK34" i="21" s="1"/>
  <c r="G34" i="21"/>
  <c r="AJ34" i="21" s="1"/>
  <c r="AN33" i="21"/>
  <c r="AI33" i="21"/>
  <c r="AH33" i="21"/>
  <c r="AG33" i="21"/>
  <c r="AF33" i="21"/>
  <c r="AE33" i="21"/>
  <c r="AD33" i="21"/>
  <c r="AB33" i="21"/>
  <c r="AA33" i="21"/>
  <c r="AQ33" i="21" s="1"/>
  <c r="Z33" i="21"/>
  <c r="AP33" i="21" s="1"/>
  <c r="Y33" i="21"/>
  <c r="AO33" i="21" s="1"/>
  <c r="X33" i="21"/>
  <c r="W33" i="21"/>
  <c r="AM33" i="21" s="1"/>
  <c r="V33" i="21"/>
  <c r="AL33" i="21" s="1"/>
  <c r="H33" i="21"/>
  <c r="AK33" i="21" s="1"/>
  <c r="G33" i="21"/>
  <c r="AJ33" i="21" s="1"/>
  <c r="AP32" i="21"/>
  <c r="AN32" i="21"/>
  <c r="AI32" i="21"/>
  <c r="AH32" i="21"/>
  <c r="AG32" i="21"/>
  <c r="AF32" i="21"/>
  <c r="AE32" i="21"/>
  <c r="AD32" i="21"/>
  <c r="AB32" i="21"/>
  <c r="AA32" i="21"/>
  <c r="AQ32" i="21" s="1"/>
  <c r="Z32" i="21"/>
  <c r="Y32" i="21"/>
  <c r="AO32" i="21" s="1"/>
  <c r="X32" i="21"/>
  <c r="W32" i="21"/>
  <c r="AM32" i="21" s="1"/>
  <c r="V32" i="21"/>
  <c r="AL32" i="21" s="1"/>
  <c r="H32" i="21"/>
  <c r="AK32" i="21" s="1"/>
  <c r="G32" i="21"/>
  <c r="AJ32" i="21" s="1"/>
  <c r="AP31" i="21"/>
  <c r="AL31" i="21"/>
  <c r="AI31" i="21"/>
  <c r="AH31" i="21"/>
  <c r="AG31" i="21"/>
  <c r="AF31" i="21"/>
  <c r="AE31" i="21"/>
  <c r="AD31" i="21"/>
  <c r="AB31" i="21"/>
  <c r="AA31" i="21"/>
  <c r="AQ31" i="21" s="1"/>
  <c r="Z31" i="21"/>
  <c r="Y31" i="21"/>
  <c r="AO31" i="21" s="1"/>
  <c r="X31" i="21"/>
  <c r="AN31" i="21" s="1"/>
  <c r="W31" i="21"/>
  <c r="AM31" i="21" s="1"/>
  <c r="V31" i="21"/>
  <c r="H31" i="21"/>
  <c r="AK31" i="21" s="1"/>
  <c r="G31" i="21"/>
  <c r="AJ31" i="21" s="1"/>
  <c r="AI30" i="21"/>
  <c r="AH30" i="21"/>
  <c r="AG30" i="21"/>
  <c r="AF30" i="21"/>
  <c r="AE30" i="21"/>
  <c r="AD30" i="21"/>
  <c r="AB30" i="21"/>
  <c r="AA30" i="21"/>
  <c r="AQ30" i="21" s="1"/>
  <c r="Z30" i="21"/>
  <c r="AP30" i="21" s="1"/>
  <c r="Y30" i="21"/>
  <c r="AO30" i="21" s="1"/>
  <c r="X30" i="21"/>
  <c r="AN30" i="21" s="1"/>
  <c r="W30" i="21"/>
  <c r="AM30" i="21" s="1"/>
  <c r="V30" i="21"/>
  <c r="AL30" i="21" s="1"/>
  <c r="H30" i="21"/>
  <c r="AK30" i="21" s="1"/>
  <c r="G30" i="21"/>
  <c r="AJ30" i="21" s="1"/>
  <c r="AN29" i="21"/>
  <c r="AI29" i="21"/>
  <c r="AH29" i="21"/>
  <c r="AG29" i="21"/>
  <c r="AF29" i="21"/>
  <c r="AE29" i="21"/>
  <c r="AD29" i="21"/>
  <c r="AB29" i="21"/>
  <c r="AA29" i="21"/>
  <c r="AQ29" i="21" s="1"/>
  <c r="Z29" i="21"/>
  <c r="AP29" i="21" s="1"/>
  <c r="Y29" i="21"/>
  <c r="AO29" i="21" s="1"/>
  <c r="X29" i="21"/>
  <c r="W29" i="21"/>
  <c r="AM29" i="21" s="1"/>
  <c r="V29" i="21"/>
  <c r="AL29" i="21" s="1"/>
  <c r="H29" i="21"/>
  <c r="AK29" i="21" s="1"/>
  <c r="G29" i="21"/>
  <c r="AJ29" i="21" s="1"/>
  <c r="AP28" i="21"/>
  <c r="AN28" i="21"/>
  <c r="AI28" i="21"/>
  <c r="AH28" i="21"/>
  <c r="AG28" i="21"/>
  <c r="AF28" i="21"/>
  <c r="AE28" i="21"/>
  <c r="AD28" i="21"/>
  <c r="AB28" i="21"/>
  <c r="AA28" i="21"/>
  <c r="AQ28" i="21" s="1"/>
  <c r="Z28" i="21"/>
  <c r="Y28" i="21"/>
  <c r="AO28" i="21" s="1"/>
  <c r="X28" i="21"/>
  <c r="W28" i="21"/>
  <c r="AM28" i="21" s="1"/>
  <c r="V28" i="21"/>
  <c r="AL28" i="21" s="1"/>
  <c r="H28" i="21"/>
  <c r="AK28" i="21" s="1"/>
  <c r="G28" i="21"/>
  <c r="AJ28" i="21" s="1"/>
  <c r="AQ27" i="21"/>
  <c r="AP27" i="21"/>
  <c r="AL27" i="21"/>
  <c r="AI27" i="21"/>
  <c r="AH27" i="21"/>
  <c r="AG27" i="21"/>
  <c r="AF27" i="21"/>
  <c r="AE27" i="21"/>
  <c r="AD27" i="21"/>
  <c r="AB27" i="21"/>
  <c r="F35" i="22" s="1"/>
  <c r="I35" i="22" s="1"/>
  <c r="AA27" i="21"/>
  <c r="Z27" i="21"/>
  <c r="Y27" i="21"/>
  <c r="AO27" i="21" s="1"/>
  <c r="X27" i="21"/>
  <c r="AN27" i="21" s="1"/>
  <c r="W27" i="21"/>
  <c r="AM27" i="21" s="1"/>
  <c r="V27" i="21"/>
  <c r="H27" i="21"/>
  <c r="AK27" i="21" s="1"/>
  <c r="G27" i="21"/>
  <c r="AJ27" i="21" s="1"/>
  <c r="AI26" i="21"/>
  <c r="AH26" i="21"/>
  <c r="AG26" i="21"/>
  <c r="AF26" i="21"/>
  <c r="AE26" i="21"/>
  <c r="AD26" i="21"/>
  <c r="AB26" i="21"/>
  <c r="AA26" i="21"/>
  <c r="AQ26" i="21" s="1"/>
  <c r="Z26" i="21"/>
  <c r="AP26" i="21" s="1"/>
  <c r="Y26" i="21"/>
  <c r="AO26" i="21" s="1"/>
  <c r="X26" i="21"/>
  <c r="AN26" i="21" s="1"/>
  <c r="W26" i="21"/>
  <c r="AM26" i="21" s="1"/>
  <c r="V26" i="21"/>
  <c r="AL26" i="21" s="1"/>
  <c r="H26" i="21"/>
  <c r="AK26" i="21" s="1"/>
  <c r="G26" i="21"/>
  <c r="AJ26" i="21" s="1"/>
  <c r="AO25" i="21"/>
  <c r="AM25" i="21"/>
  <c r="AI25" i="21"/>
  <c r="AH25" i="21"/>
  <c r="AG25" i="21"/>
  <c r="AF25" i="21"/>
  <c r="AE25" i="21"/>
  <c r="AD25" i="21"/>
  <c r="AB25" i="21"/>
  <c r="AA25" i="21"/>
  <c r="AQ25" i="21" s="1"/>
  <c r="Z25" i="21"/>
  <c r="AP25" i="21" s="1"/>
  <c r="Y25" i="21"/>
  <c r="X25" i="21"/>
  <c r="AN25" i="21" s="1"/>
  <c r="W25" i="21"/>
  <c r="V25" i="21"/>
  <c r="AL25" i="21" s="1"/>
  <c r="H25" i="21"/>
  <c r="AK25" i="21" s="1"/>
  <c r="G25" i="21"/>
  <c r="AJ25" i="21" s="1"/>
  <c r="AP24" i="21"/>
  <c r="AI24" i="21"/>
  <c r="AH24" i="21"/>
  <c r="AG24" i="21"/>
  <c r="AF24" i="21"/>
  <c r="AE24" i="21"/>
  <c r="AD24" i="21"/>
  <c r="AB24" i="21"/>
  <c r="AA24" i="21"/>
  <c r="AQ24" i="21" s="1"/>
  <c r="Z24" i="21"/>
  <c r="Y24" i="21"/>
  <c r="AO24" i="21" s="1"/>
  <c r="X24" i="21"/>
  <c r="AN24" i="21" s="1"/>
  <c r="W24" i="21"/>
  <c r="AM24" i="21" s="1"/>
  <c r="V24" i="21"/>
  <c r="AL24" i="21" s="1"/>
  <c r="H24" i="21"/>
  <c r="AK24" i="21" s="1"/>
  <c r="G24" i="21"/>
  <c r="AJ24" i="21" s="1"/>
  <c r="AI23" i="21"/>
  <c r="AH23" i="21"/>
  <c r="AG23" i="21"/>
  <c r="AF23" i="21"/>
  <c r="AE23" i="21"/>
  <c r="AD23" i="21"/>
  <c r="AB23" i="21"/>
  <c r="AA23" i="21"/>
  <c r="AQ23" i="21" s="1"/>
  <c r="Z23" i="21"/>
  <c r="AP23" i="21" s="1"/>
  <c r="Y23" i="21"/>
  <c r="AO23" i="21" s="1"/>
  <c r="X23" i="21"/>
  <c r="AN23" i="21" s="1"/>
  <c r="W23" i="21"/>
  <c r="AM23" i="21" s="1"/>
  <c r="V23" i="21"/>
  <c r="AL23" i="21" s="1"/>
  <c r="H23" i="21"/>
  <c r="AK23" i="21" s="1"/>
  <c r="G23" i="21"/>
  <c r="AJ23" i="21" s="1"/>
  <c r="AO22" i="21"/>
  <c r="AI22" i="21"/>
  <c r="AH22" i="21"/>
  <c r="AG22" i="21"/>
  <c r="AF22" i="21"/>
  <c r="AE22" i="21"/>
  <c r="AB22" i="21"/>
  <c r="AA22" i="21"/>
  <c r="AQ22" i="21" s="1"/>
  <c r="Z22" i="21"/>
  <c r="AP22" i="21" s="1"/>
  <c r="Y22" i="21"/>
  <c r="X22" i="21"/>
  <c r="AN22" i="21" s="1"/>
  <c r="W22" i="21"/>
  <c r="AM22" i="21" s="1"/>
  <c r="V22" i="21"/>
  <c r="AL22" i="21" s="1"/>
  <c r="H22" i="21"/>
  <c r="AK22" i="21" s="1"/>
  <c r="G22" i="21"/>
  <c r="AJ22" i="21" s="1"/>
  <c r="AN21" i="21"/>
  <c r="AI21" i="21"/>
  <c r="AH21" i="21"/>
  <c r="AG21" i="21"/>
  <c r="AF21" i="21"/>
  <c r="AE21" i="21"/>
  <c r="AB21" i="21"/>
  <c r="AA21" i="21"/>
  <c r="AQ21" i="21" s="1"/>
  <c r="Z21" i="21"/>
  <c r="AP21" i="21" s="1"/>
  <c r="Y21" i="21"/>
  <c r="AO21" i="21" s="1"/>
  <c r="X21" i="21"/>
  <c r="W21" i="21"/>
  <c r="AM21" i="21" s="1"/>
  <c r="V21" i="21"/>
  <c r="AL21" i="21" s="1"/>
  <c r="H21" i="21"/>
  <c r="AK21" i="21" s="1"/>
  <c r="G21" i="21"/>
  <c r="AJ21" i="21" s="1"/>
  <c r="AI20" i="21"/>
  <c r="AH20" i="21"/>
  <c r="AG20" i="21"/>
  <c r="AE20" i="21"/>
  <c r="AD20" i="21"/>
  <c r="AB20" i="21"/>
  <c r="AA20" i="21"/>
  <c r="AQ20" i="21" s="1"/>
  <c r="Z20" i="21"/>
  <c r="AP20" i="21" s="1"/>
  <c r="Y20" i="21"/>
  <c r="AO20" i="21" s="1"/>
  <c r="X20" i="21"/>
  <c r="AN20" i="21" s="1"/>
  <c r="W20" i="21"/>
  <c r="AM20" i="21" s="1"/>
  <c r="V20" i="21"/>
  <c r="AL20" i="21" s="1"/>
  <c r="H20" i="21"/>
  <c r="AK20" i="21" s="1"/>
  <c r="G20" i="21"/>
  <c r="AJ20" i="21" s="1"/>
  <c r="AI19" i="21"/>
  <c r="AH19" i="21"/>
  <c r="AG19" i="21"/>
  <c r="AF19" i="21"/>
  <c r="AB19" i="21"/>
  <c r="AA19" i="21"/>
  <c r="AQ19" i="21" s="1"/>
  <c r="Z19" i="21"/>
  <c r="AP19" i="21" s="1"/>
  <c r="Y19" i="21"/>
  <c r="AO19" i="21" s="1"/>
  <c r="X19" i="21"/>
  <c r="AN19" i="21" s="1"/>
  <c r="W19" i="21"/>
  <c r="AM19" i="21" s="1"/>
  <c r="V19" i="21"/>
  <c r="AL19" i="21" s="1"/>
  <c r="H19" i="21"/>
  <c r="AK19" i="21" s="1"/>
  <c r="G19" i="21"/>
  <c r="AJ19" i="21" s="1"/>
  <c r="AI18" i="21"/>
  <c r="AH18" i="21"/>
  <c r="AG18" i="21"/>
  <c r="AF18" i="21"/>
  <c r="AE18" i="21"/>
  <c r="AB18" i="21"/>
  <c r="AA18" i="21"/>
  <c r="Z18" i="21"/>
  <c r="AP18" i="21" s="1"/>
  <c r="Y18" i="21"/>
  <c r="AO18" i="21" s="1"/>
  <c r="X18" i="21"/>
  <c r="W18" i="21"/>
  <c r="AM18" i="21" s="1"/>
  <c r="V18" i="21"/>
  <c r="AL18" i="21" s="1"/>
  <c r="H18" i="21"/>
  <c r="AK18" i="21" s="1"/>
  <c r="G18" i="21"/>
  <c r="AA92" i="21" s="1"/>
  <c r="AF15" i="21"/>
  <c r="AF20" i="21" s="1"/>
  <c r="AE15" i="21"/>
  <c r="AE19" i="21" s="1"/>
  <c r="AD15" i="21"/>
  <c r="AD18" i="21" s="1"/>
  <c r="P49" i="20"/>
  <c r="O49" i="20"/>
  <c r="J49" i="20"/>
  <c r="H49" i="20"/>
  <c r="T48" i="20"/>
  <c r="Z48" i="20" s="1"/>
  <c r="Q48" i="20"/>
  <c r="T47" i="20"/>
  <c r="Z47" i="20" s="1"/>
  <c r="Q47" i="20"/>
  <c r="T46" i="20"/>
  <c r="Z46" i="20" s="1"/>
  <c r="Q46" i="20"/>
  <c r="T45" i="20"/>
  <c r="Z45" i="20" s="1"/>
  <c r="Q45" i="20"/>
  <c r="P44" i="20"/>
  <c r="O44" i="20"/>
  <c r="J44" i="20"/>
  <c r="H44" i="20"/>
  <c r="T43" i="20"/>
  <c r="Z43" i="20" s="1"/>
  <c r="Q43" i="20"/>
  <c r="T42" i="20"/>
  <c r="Z42" i="20" s="1"/>
  <c r="Q42" i="20"/>
  <c r="T41" i="20"/>
  <c r="Z41" i="20" s="1"/>
  <c r="Q41" i="20"/>
  <c r="T40" i="20"/>
  <c r="Q40" i="20"/>
  <c r="P39" i="20"/>
  <c r="O39" i="20"/>
  <c r="J39" i="20"/>
  <c r="H39" i="20"/>
  <c r="T38" i="20"/>
  <c r="Z38" i="20" s="1"/>
  <c r="Q38" i="20"/>
  <c r="T37" i="20"/>
  <c r="Z37" i="20" s="1"/>
  <c r="Q37" i="20"/>
  <c r="T36" i="20"/>
  <c r="Z36" i="20" s="1"/>
  <c r="Q36" i="20"/>
  <c r="T35" i="20"/>
  <c r="Q35" i="20"/>
  <c r="P34" i="20"/>
  <c r="O34" i="20"/>
  <c r="J34" i="20"/>
  <c r="H34" i="20"/>
  <c r="T33" i="20"/>
  <c r="Z33" i="20" s="1"/>
  <c r="Q33" i="20"/>
  <c r="T32" i="20"/>
  <c r="Z32" i="20" s="1"/>
  <c r="Q32" i="20"/>
  <c r="Q34" i="20" s="1"/>
  <c r="T31" i="20"/>
  <c r="Z31" i="20" s="1"/>
  <c r="Q31" i="20"/>
  <c r="T30" i="20"/>
  <c r="Q30" i="20"/>
  <c r="P29" i="20"/>
  <c r="O29" i="20"/>
  <c r="J29" i="20"/>
  <c r="H29" i="20"/>
  <c r="T28" i="20"/>
  <c r="Z28" i="20" s="1"/>
  <c r="Q28" i="20"/>
  <c r="T27" i="20"/>
  <c r="Z27" i="20" s="1"/>
  <c r="Q27" i="20"/>
  <c r="T26" i="20"/>
  <c r="Z26" i="20" s="1"/>
  <c r="Q26" i="20"/>
  <c r="T25" i="20"/>
  <c r="Q25" i="20"/>
  <c r="Q29" i="20" s="1"/>
  <c r="P24" i="20"/>
  <c r="O24" i="20"/>
  <c r="J24" i="20"/>
  <c r="H24" i="20"/>
  <c r="T23" i="20"/>
  <c r="Z23" i="20" s="1"/>
  <c r="Q23" i="20"/>
  <c r="T22" i="20"/>
  <c r="Z22" i="20" s="1"/>
  <c r="Q22" i="20"/>
  <c r="T21" i="20"/>
  <c r="Z21" i="20" s="1"/>
  <c r="Q21" i="20"/>
  <c r="T20" i="20"/>
  <c r="Q20" i="20"/>
  <c r="Q24" i="20" l="1"/>
  <c r="Q44" i="20"/>
  <c r="AD21" i="21"/>
  <c r="AD22" i="21"/>
  <c r="AD19" i="21"/>
  <c r="X92" i="21"/>
  <c r="Y92" i="21"/>
  <c r="V92" i="21"/>
  <c r="Z92" i="21"/>
  <c r="W92" i="21"/>
  <c r="U100" i="21"/>
  <c r="U97" i="21"/>
  <c r="T24" i="20"/>
  <c r="T29" i="20"/>
  <c r="T44" i="20"/>
  <c r="T49" i="20"/>
  <c r="Z49" i="20"/>
  <c r="U94" i="21"/>
  <c r="U101" i="21"/>
  <c r="U98" i="21"/>
  <c r="U93" i="21"/>
  <c r="U95" i="21"/>
  <c r="U96" i="21"/>
  <c r="Z20" i="20"/>
  <c r="Z24" i="20" s="1"/>
  <c r="Q49" i="20"/>
  <c r="AA88" i="21"/>
  <c r="Z91" i="21"/>
  <c r="V91" i="21"/>
  <c r="Y91" i="21"/>
  <c r="G88" i="21"/>
  <c r="AA91" i="21"/>
  <c r="AA102" i="21" s="1"/>
  <c r="X91" i="21"/>
  <c r="W91" i="21"/>
  <c r="AJ18" i="21"/>
  <c r="W38" i="20" s="1"/>
  <c r="AC38" i="20" s="1"/>
  <c r="X88" i="21"/>
  <c r="AN18" i="21"/>
  <c r="X37" i="20"/>
  <c r="AD37" i="20" s="1"/>
  <c r="V35" i="20"/>
  <c r="X33" i="20"/>
  <c r="AD33" i="20" s="1"/>
  <c r="V31" i="20"/>
  <c r="AB31" i="20" s="1"/>
  <c r="W30" i="20"/>
  <c r="V27" i="20"/>
  <c r="AB27" i="20" s="1"/>
  <c r="X25" i="20"/>
  <c r="AD25" i="20" s="1"/>
  <c r="W37" i="20"/>
  <c r="AC37" i="20" s="1"/>
  <c r="X36" i="20"/>
  <c r="AD36" i="20" s="1"/>
  <c r="W33" i="20"/>
  <c r="AC33" i="20" s="1"/>
  <c r="X32" i="20"/>
  <c r="AD32" i="20" s="1"/>
  <c r="V30" i="20"/>
  <c r="X28" i="20"/>
  <c r="AD28" i="20" s="1"/>
  <c r="W25" i="20"/>
  <c r="V22" i="20"/>
  <c r="AB22" i="20" s="1"/>
  <c r="V37" i="20"/>
  <c r="AB37" i="20" s="1"/>
  <c r="W36" i="20"/>
  <c r="AC36" i="20" s="1"/>
  <c r="X35" i="20"/>
  <c r="AD35" i="20" s="1"/>
  <c r="V33" i="20"/>
  <c r="AB33" i="20" s="1"/>
  <c r="W32" i="20"/>
  <c r="AC32" i="20" s="1"/>
  <c r="X31" i="20"/>
  <c r="AD31" i="20" s="1"/>
  <c r="W28" i="20"/>
  <c r="AC28" i="20" s="1"/>
  <c r="X27" i="20"/>
  <c r="AD27" i="20" s="1"/>
  <c r="V25" i="20"/>
  <c r="X23" i="20"/>
  <c r="AD23" i="20" s="1"/>
  <c r="T39" i="20"/>
  <c r="Z25" i="20"/>
  <c r="Z29" i="20" s="1"/>
  <c r="T34" i="20"/>
  <c r="Q39" i="20"/>
  <c r="Z30" i="20"/>
  <c r="Z34" i="20" s="1"/>
  <c r="H88" i="21"/>
  <c r="Y88" i="21"/>
  <c r="Z35" i="20"/>
  <c r="Z39" i="20" s="1"/>
  <c r="V88" i="21"/>
  <c r="Z88" i="21"/>
  <c r="AQ18" i="21"/>
  <c r="Z40" i="20"/>
  <c r="Z44" i="20" s="1"/>
  <c r="W88" i="21"/>
  <c r="U99" i="21"/>
  <c r="V38" i="20" l="1"/>
  <c r="AB38" i="20" s="1"/>
  <c r="V26" i="20"/>
  <c r="AB26" i="20" s="1"/>
  <c r="W22" i="20"/>
  <c r="AC22" i="20" s="1"/>
  <c r="V23" i="20"/>
  <c r="AB23" i="20" s="1"/>
  <c r="W26" i="20"/>
  <c r="AC26" i="20" s="1"/>
  <c r="X102" i="21"/>
  <c r="X103" i="21" s="1"/>
  <c r="W102" i="21"/>
  <c r="W103" i="21" s="1"/>
  <c r="Y102" i="21"/>
  <c r="Y103" i="21" s="1"/>
  <c r="Z102" i="21"/>
  <c r="Z103" i="21" s="1"/>
  <c r="U92" i="21"/>
  <c r="AC25" i="20"/>
  <c r="U91" i="21"/>
  <c r="V102" i="21"/>
  <c r="AA103" i="21"/>
  <c r="AB30" i="20"/>
  <c r="AB35" i="20"/>
  <c r="AB25" i="20"/>
  <c r="AC30" i="20"/>
  <c r="V47" i="20"/>
  <c r="AB47" i="20" s="1"/>
  <c r="W46" i="20"/>
  <c r="AC46" i="20" s="1"/>
  <c r="X45" i="20"/>
  <c r="V43" i="20"/>
  <c r="AB43" i="20" s="1"/>
  <c r="W42" i="20"/>
  <c r="AC42" i="20" s="1"/>
  <c r="X41" i="20"/>
  <c r="AD41" i="20" s="1"/>
  <c r="X48" i="20"/>
  <c r="AD48" i="20" s="1"/>
  <c r="V46" i="20"/>
  <c r="AB46" i="20" s="1"/>
  <c r="W45" i="20"/>
  <c r="V42" i="20"/>
  <c r="AB42" i="20" s="1"/>
  <c r="W41" i="20"/>
  <c r="AC41" i="20" s="1"/>
  <c r="X40" i="20"/>
  <c r="W48" i="20"/>
  <c r="AC48" i="20" s="1"/>
  <c r="X47" i="20"/>
  <c r="AD47" i="20" s="1"/>
  <c r="V45" i="20"/>
  <c r="X43" i="20"/>
  <c r="AD43" i="20" s="1"/>
  <c r="V41" i="20"/>
  <c r="AB41" i="20" s="1"/>
  <c r="W40" i="20"/>
  <c r="V32" i="20"/>
  <c r="AB32" i="20" s="1"/>
  <c r="W31" i="20"/>
  <c r="AC31" i="20" s="1"/>
  <c r="X30" i="20"/>
  <c r="X22" i="20"/>
  <c r="AD22" i="20" s="1"/>
  <c r="V21" i="20"/>
  <c r="AB21" i="20" s="1"/>
  <c r="W20" i="20"/>
  <c r="X21" i="20"/>
  <c r="AD21" i="20" s="1"/>
  <c r="W23" i="20"/>
  <c r="AC23" i="20" s="1"/>
  <c r="X20" i="20"/>
  <c r="V48" i="20"/>
  <c r="AB48" i="20" s="1"/>
  <c r="W47" i="20"/>
  <c r="AC47" i="20" s="1"/>
  <c r="X46" i="20"/>
  <c r="AD46" i="20" s="1"/>
  <c r="V40" i="20"/>
  <c r="V20" i="20"/>
  <c r="W43" i="20"/>
  <c r="AC43" i="20" s="1"/>
  <c r="X42" i="20"/>
  <c r="AD42" i="20" s="1"/>
  <c r="V36" i="20"/>
  <c r="AB36" i="20" s="1"/>
  <c r="W35" i="20"/>
  <c r="V28" i="20"/>
  <c r="AB28" i="20" s="1"/>
  <c r="W27" i="20"/>
  <c r="AC27" i="20" s="1"/>
  <c r="X26" i="20"/>
  <c r="AD26" i="20" s="1"/>
  <c r="AD29" i="20" s="1"/>
  <c r="X38" i="20"/>
  <c r="AD38" i="20" s="1"/>
  <c r="AD39" i="20" s="1"/>
  <c r="W21" i="20"/>
  <c r="AC21" i="20" s="1"/>
  <c r="U102" i="21" l="1"/>
  <c r="W34" i="20"/>
  <c r="X24" i="20"/>
  <c r="AD20" i="20"/>
  <c r="AD24" i="20" s="1"/>
  <c r="V44" i="20"/>
  <c r="AB40" i="20"/>
  <c r="V49" i="20"/>
  <c r="AB45" i="20"/>
  <c r="X49" i="20"/>
  <c r="AD45" i="20"/>
  <c r="AD49" i="20" s="1"/>
  <c r="X29" i="20"/>
  <c r="X39" i="20"/>
  <c r="W44" i="20"/>
  <c r="AC40" i="20"/>
  <c r="AC44" i="20" s="1"/>
  <c r="AB29" i="20"/>
  <c r="AB34" i="20"/>
  <c r="AD30" i="20"/>
  <c r="AD34" i="20" s="1"/>
  <c r="X34" i="20"/>
  <c r="W49" i="20"/>
  <c r="AC45" i="20"/>
  <c r="AC49" i="20" s="1"/>
  <c r="V29" i="20"/>
  <c r="V39" i="20"/>
  <c r="V34" i="20"/>
  <c r="AC29" i="20"/>
  <c r="V103" i="21"/>
  <c r="F38" i="22" s="1"/>
  <c r="W39" i="20"/>
  <c r="AC35" i="20"/>
  <c r="AC39" i="20" s="1"/>
  <c r="V24" i="20"/>
  <c r="AB20" i="20"/>
  <c r="W24" i="20"/>
  <c r="AC20" i="20"/>
  <c r="AC24" i="20" s="1"/>
  <c r="X44" i="20"/>
  <c r="AD40" i="20"/>
  <c r="AD44" i="20" s="1"/>
  <c r="AC34" i="20"/>
  <c r="W29" i="20"/>
  <c r="AB24" i="20" l="1"/>
  <c r="AB39" i="20"/>
  <c r="AB49" i="20"/>
  <c r="AB44" i="20"/>
  <c r="I38" i="22" l="1"/>
  <c r="AP35" i="8" l="1"/>
  <c r="AU35" i="8"/>
  <c r="AU43" i="8" s="1"/>
  <c r="F17" i="22" l="1"/>
  <c r="AF35" i="8"/>
  <c r="AK35" i="8"/>
  <c r="AZ35" i="8"/>
  <c r="F20" i="22" s="1"/>
  <c r="I20" i="22" s="1"/>
  <c r="AA35" i="8"/>
  <c r="Q35" i="8"/>
  <c r="Q43" i="8" l="1"/>
  <c r="F5" i="22" s="1"/>
  <c r="I5" i="22" s="1"/>
  <c r="AH41" i="3"/>
  <c r="AB41" i="3"/>
  <c r="V41" i="3"/>
  <c r="P41" i="3"/>
  <c r="AK5" i="14" l="1"/>
  <c r="F13" i="24" l="1"/>
  <c r="BN5" i="3"/>
  <c r="BC5" i="2"/>
  <c r="AQ4" i="8"/>
  <c r="AP43" i="8" l="1"/>
  <c r="F14" i="22" s="1"/>
  <c r="I14" i="22" s="1"/>
  <c r="X3" i="21"/>
  <c r="BF4" i="20"/>
  <c r="AE5" i="14"/>
  <c r="AW5" i="2"/>
  <c r="AK4" i="8"/>
  <c r="BH5" i="3"/>
  <c r="BF5" i="2" l="1"/>
  <c r="AT4" i="8"/>
  <c r="AI41" i="8" s="1"/>
  <c r="BO4" i="20"/>
  <c r="AN5" i="14"/>
  <c r="BQ5" i="3"/>
  <c r="AN41" i="3" l="1"/>
  <c r="AN31" i="3"/>
  <c r="AN51" i="3" s="1"/>
  <c r="AH31" i="3"/>
  <c r="AH51" i="3" s="1"/>
  <c r="AB31" i="3"/>
  <c r="AB51" i="3" s="1"/>
  <c r="V31" i="3"/>
  <c r="V51" i="3" s="1"/>
  <c r="P31" i="3"/>
  <c r="P51" i="3" s="1"/>
  <c r="AQ49" i="2"/>
  <c r="P55" i="3" l="1"/>
  <c r="F23" i="22" s="1"/>
  <c r="I23" i="22" s="1"/>
  <c r="AK43" i="8" l="1"/>
  <c r="F11" i="22" s="1"/>
  <c r="I11" i="22" s="1"/>
</calcChain>
</file>

<file path=xl/sharedStrings.xml><?xml version="1.0" encoding="utf-8"?>
<sst xmlns="http://schemas.openxmlformats.org/spreadsheetml/2006/main" count="1026" uniqueCount="698">
  <si>
    <t>令和</t>
    <rPh sb="0" eb="2">
      <t>レイワ</t>
    </rPh>
    <phoneticPr fontId="3"/>
  </si>
  <si>
    <t>６</t>
  </si>
  <si>
    <t>年度 年金生活者支援給付金事務費決算【見込】報告書</t>
    <rPh sb="3" eb="5">
      <t>ネンキン</t>
    </rPh>
    <rPh sb="5" eb="8">
      <t>セイカツシャ</t>
    </rPh>
    <rPh sb="8" eb="10">
      <t>シエン</t>
    </rPh>
    <rPh sb="10" eb="13">
      <t>キュウフキン</t>
    </rPh>
    <rPh sb="13" eb="16">
      <t>ジムヒ</t>
    </rPh>
    <rPh sb="16" eb="18">
      <t>ケッサン</t>
    </rPh>
    <rPh sb="19" eb="21">
      <t>ミコミ</t>
    </rPh>
    <phoneticPr fontId="3"/>
  </si>
  <si>
    <t>都道府
県番号</t>
    <rPh sb="0" eb="1">
      <t>ミヤコ</t>
    </rPh>
    <rPh sb="1" eb="2">
      <t>ミチ</t>
    </rPh>
    <rPh sb="2" eb="3">
      <t>フ</t>
    </rPh>
    <rPh sb="4" eb="5">
      <t>ケン</t>
    </rPh>
    <rPh sb="5" eb="7">
      <t>バンゴウ</t>
    </rPh>
    <phoneticPr fontId="3"/>
  </si>
  <si>
    <t>都道府県名</t>
    <rPh sb="0" eb="4">
      <t>トドウフケン</t>
    </rPh>
    <rPh sb="4" eb="5">
      <t>メイ</t>
    </rPh>
    <phoneticPr fontId="3"/>
  </si>
  <si>
    <t>市町村
番　号</t>
    <rPh sb="0" eb="3">
      <t>シチョウソン</t>
    </rPh>
    <rPh sb="4" eb="5">
      <t>バン</t>
    </rPh>
    <rPh sb="6" eb="7">
      <t>ゴウ</t>
    </rPh>
    <phoneticPr fontId="3"/>
  </si>
  <si>
    <t>市　町　村　名</t>
    <rPh sb="0" eb="1">
      <t>シ</t>
    </rPh>
    <rPh sb="2" eb="3">
      <t>マチ</t>
    </rPh>
    <rPh sb="4" eb="5">
      <t>ムラ</t>
    </rPh>
    <rPh sb="6" eb="7">
      <t>メイ</t>
    </rPh>
    <phoneticPr fontId="3"/>
  </si>
  <si>
    <t>01</t>
  </si>
  <si>
    <t>999</t>
  </si>
  <si>
    <t>01</t>
    <phoneticPr fontId="3"/>
  </si>
  <si>
    <t>北海道</t>
    <rPh sb="0" eb="3">
      <t>ホッカイドウ</t>
    </rPh>
    <phoneticPr fontId="3"/>
  </si>
  <si>
    <t>01100</t>
  </si>
  <si>
    <t>札幌市</t>
  </si>
  <si>
    <t>01202</t>
  </si>
  <si>
    <t>函館市</t>
  </si>
  <si>
    <t>01203</t>
  </si>
  <si>
    <t>小樽市</t>
  </si>
  <si>
    <t>01204</t>
  </si>
  <si>
    <t>旭川市</t>
  </si>
  <si>
    <t>01205</t>
  </si>
  <si>
    <t>室蘭市</t>
  </si>
  <si>
    <t>01206</t>
  </si>
  <si>
    <t>釧路市</t>
  </si>
  <si>
    <t>01207</t>
  </si>
  <si>
    <t>帯広市</t>
  </si>
  <si>
    <t>01208</t>
  </si>
  <si>
    <t>北見市</t>
  </si>
  <si>
    <t>01209</t>
  </si>
  <si>
    <t>夕張市</t>
  </si>
  <si>
    <t>01210</t>
  </si>
  <si>
    <t>岩見沢市</t>
  </si>
  <si>
    <t>01211</t>
  </si>
  <si>
    <t>網走市</t>
  </si>
  <si>
    <t>01212</t>
  </si>
  <si>
    <t>留萌市</t>
  </si>
  <si>
    <t>01213</t>
  </si>
  <si>
    <t>苫小牧市</t>
  </si>
  <si>
    <t>01214</t>
  </si>
  <si>
    <t>稚内市</t>
  </si>
  <si>
    <t>01215</t>
  </si>
  <si>
    <t>美唄市</t>
  </si>
  <si>
    <t>01216</t>
  </si>
  <si>
    <t>芦別市</t>
  </si>
  <si>
    <t>01217</t>
  </si>
  <si>
    <t>江別市</t>
  </si>
  <si>
    <t>01218</t>
  </si>
  <si>
    <t>赤平市</t>
  </si>
  <si>
    <t>01219</t>
  </si>
  <si>
    <t>紋別市</t>
  </si>
  <si>
    <t>01220</t>
  </si>
  <si>
    <t>士別市</t>
  </si>
  <si>
    <t>01221</t>
  </si>
  <si>
    <t>名寄市</t>
  </si>
  <si>
    <t>01222</t>
  </si>
  <si>
    <t>三笠市</t>
  </si>
  <si>
    <t>01223</t>
  </si>
  <si>
    <t>根室市</t>
  </si>
  <si>
    <t>01224</t>
  </si>
  <si>
    <t>千歳市</t>
  </si>
  <si>
    <t>01225</t>
  </si>
  <si>
    <t>滝川市</t>
  </si>
  <si>
    <t>01226</t>
  </si>
  <si>
    <t>砂川市</t>
  </si>
  <si>
    <t>01227</t>
  </si>
  <si>
    <t>歌志内市</t>
  </si>
  <si>
    <t>01228</t>
  </si>
  <si>
    <t>深川市</t>
  </si>
  <si>
    <t>01229</t>
  </si>
  <si>
    <t>富良野市</t>
  </si>
  <si>
    <t>01230</t>
  </si>
  <si>
    <t>登別市</t>
  </si>
  <si>
    <t>01231</t>
  </si>
  <si>
    <t>恵庭市</t>
  </si>
  <si>
    <t>01233</t>
  </si>
  <si>
    <t>伊達市</t>
  </si>
  <si>
    <t>01234</t>
  </si>
  <si>
    <t>北広島市</t>
  </si>
  <si>
    <t>01235</t>
  </si>
  <si>
    <t>石狩市</t>
  </si>
  <si>
    <t>01236</t>
  </si>
  <si>
    <t>北斗市</t>
  </si>
  <si>
    <t>01303</t>
  </si>
  <si>
    <t>石狩郡当別町</t>
  </si>
  <si>
    <t>01304</t>
  </si>
  <si>
    <t>石狩郡新篠津村</t>
  </si>
  <si>
    <t>01331</t>
  </si>
  <si>
    <t>松前郡松前町</t>
  </si>
  <si>
    <t>01332</t>
  </si>
  <si>
    <t>松前郡福島町</t>
  </si>
  <si>
    <t>01333</t>
  </si>
  <si>
    <t>上磯郡知内町</t>
  </si>
  <si>
    <t>01334</t>
  </si>
  <si>
    <t>上磯郡木古内町</t>
  </si>
  <si>
    <t>01337</t>
  </si>
  <si>
    <t>亀田郡七飯町</t>
  </si>
  <si>
    <t>01343</t>
  </si>
  <si>
    <t>茅部郡鹿部町</t>
  </si>
  <si>
    <t>01345</t>
  </si>
  <si>
    <t>茅部郡森町</t>
  </si>
  <si>
    <t>01346</t>
  </si>
  <si>
    <t>二海郡八雲町</t>
  </si>
  <si>
    <t>01347</t>
  </si>
  <si>
    <t>山越郡長万部町</t>
  </si>
  <si>
    <t>01361</t>
  </si>
  <si>
    <t>檜山郡江差町</t>
  </si>
  <si>
    <t>01362</t>
  </si>
  <si>
    <t>檜山郡上ノ国町</t>
  </si>
  <si>
    <t>２１</t>
    <phoneticPr fontId="3"/>
  </si>
  <si>
    <t>01363</t>
  </si>
  <si>
    <t>檜山郡厚沢部町</t>
  </si>
  <si>
    <t>２２</t>
  </si>
  <si>
    <t>01364</t>
  </si>
  <si>
    <t>爾志郡乙部町</t>
  </si>
  <si>
    <t>２３</t>
  </si>
  <si>
    <t>01367</t>
  </si>
  <si>
    <t>奥尻郡奥尻町</t>
  </si>
  <si>
    <t>２４</t>
  </si>
  <si>
    <t>01370</t>
  </si>
  <si>
    <t>瀬棚郡今金町</t>
  </si>
  <si>
    <t>２５</t>
  </si>
  <si>
    <t>01371</t>
  </si>
  <si>
    <t>久遠郡せたな町</t>
  </si>
  <si>
    <t>２６</t>
  </si>
  <si>
    <t>01391</t>
  </si>
  <si>
    <t>島牧郡島牧村</t>
  </si>
  <si>
    <t>２７</t>
  </si>
  <si>
    <t>01392</t>
  </si>
  <si>
    <t>寿都郡寿都町</t>
  </si>
  <si>
    <t>２８</t>
  </si>
  <si>
    <t>01393</t>
  </si>
  <si>
    <t>寿都郡黒松内町</t>
  </si>
  <si>
    <t>２９</t>
  </si>
  <si>
    <t>01394</t>
  </si>
  <si>
    <t>磯谷郡蘭越町</t>
  </si>
  <si>
    <t>３０</t>
  </si>
  <si>
    <t>01395</t>
  </si>
  <si>
    <t>虻田郡ニセコ町</t>
  </si>
  <si>
    <t>３１</t>
  </si>
  <si>
    <t>01396</t>
  </si>
  <si>
    <t>虻田郡真狩村</t>
  </si>
  <si>
    <t>元</t>
    <rPh sb="0" eb="1">
      <t>ガン</t>
    </rPh>
    <phoneticPr fontId="3"/>
  </si>
  <si>
    <t>01397</t>
  </si>
  <si>
    <t>虻田郡留寿都村</t>
  </si>
  <si>
    <t>１</t>
    <phoneticPr fontId="3"/>
  </si>
  <si>
    <t>01398</t>
  </si>
  <si>
    <t>虻田郡喜茂別町</t>
  </si>
  <si>
    <t>２</t>
    <phoneticPr fontId="3"/>
  </si>
  <si>
    <t>01399</t>
  </si>
  <si>
    <t>虻田郡京極町</t>
  </si>
  <si>
    <t>３</t>
  </si>
  <si>
    <t>01400</t>
  </si>
  <si>
    <t>虻田郡倶知安町</t>
  </si>
  <si>
    <t>４</t>
  </si>
  <si>
    <t>01401</t>
  </si>
  <si>
    <t>岩内郡共和町</t>
  </si>
  <si>
    <t>５</t>
  </si>
  <si>
    <t>01402</t>
  </si>
  <si>
    <t>岩内郡岩内町</t>
  </si>
  <si>
    <t>01403</t>
  </si>
  <si>
    <t>古宇郡泊村</t>
  </si>
  <si>
    <t>７</t>
  </si>
  <si>
    <t>01404</t>
  </si>
  <si>
    <t>古宇郡神恵内村</t>
  </si>
  <si>
    <t>８</t>
  </si>
  <si>
    <t>01405</t>
  </si>
  <si>
    <t>積丹郡積丹町</t>
  </si>
  <si>
    <t>９</t>
  </si>
  <si>
    <t>01406</t>
  </si>
  <si>
    <t>古平郡古平町</t>
  </si>
  <si>
    <t>１０</t>
  </si>
  <si>
    <t>01407</t>
  </si>
  <si>
    <t>余市郡仁木町</t>
  </si>
  <si>
    <t>１１</t>
  </si>
  <si>
    <t>01408</t>
  </si>
  <si>
    <t>余市郡余市町</t>
  </si>
  <si>
    <t>１２</t>
  </si>
  <si>
    <t>01409</t>
  </si>
  <si>
    <t>余市郡赤井川村</t>
  </si>
  <si>
    <t>１３</t>
  </si>
  <si>
    <t>01423</t>
  </si>
  <si>
    <t>空知郡南幌町</t>
  </si>
  <si>
    <t>１４</t>
  </si>
  <si>
    <t>01424</t>
  </si>
  <si>
    <t>空知郡奈井江町</t>
  </si>
  <si>
    <t>１５</t>
  </si>
  <si>
    <t>01425</t>
  </si>
  <si>
    <t>空知郡上砂川町</t>
  </si>
  <si>
    <t>１６</t>
  </si>
  <si>
    <t>01427</t>
  </si>
  <si>
    <t>夕張郡由仁町</t>
  </si>
  <si>
    <t>１７</t>
  </si>
  <si>
    <t>01428</t>
  </si>
  <si>
    <t>夕張郡長沼町</t>
  </si>
  <si>
    <t>１８</t>
  </si>
  <si>
    <t>01429</t>
  </si>
  <si>
    <t>夕張郡栗山町</t>
  </si>
  <si>
    <t>１９</t>
  </si>
  <si>
    <t>01430</t>
  </si>
  <si>
    <t>樺戸郡月形町</t>
  </si>
  <si>
    <t>２０</t>
  </si>
  <si>
    <t>01431</t>
  </si>
  <si>
    <t>樺戸郡浦臼町</t>
  </si>
  <si>
    <t>01432</t>
  </si>
  <si>
    <t>樺戸郡新十津川町</t>
  </si>
  <si>
    <t>01433</t>
  </si>
  <si>
    <t>雨竜郡妹背牛町</t>
  </si>
  <si>
    <t>01434</t>
  </si>
  <si>
    <t>雨竜郡秩父別町</t>
  </si>
  <si>
    <t>01436</t>
  </si>
  <si>
    <t>雨竜郡雨竜町</t>
  </si>
  <si>
    <t>01437</t>
  </si>
  <si>
    <t>雨竜郡北竜町</t>
  </si>
  <si>
    <t>01438</t>
  </si>
  <si>
    <t>雨竜郡沼田町</t>
  </si>
  <si>
    <t>01452</t>
  </si>
  <si>
    <t>上川郡鷹栖町</t>
  </si>
  <si>
    <t>01453</t>
  </si>
  <si>
    <t>上川郡東神楽町</t>
  </si>
  <si>
    <t>01454</t>
  </si>
  <si>
    <t>上川郡当麻町</t>
  </si>
  <si>
    <t>01455</t>
  </si>
  <si>
    <t>上川郡比布町</t>
  </si>
  <si>
    <t>01456</t>
  </si>
  <si>
    <t>上川郡愛別町</t>
  </si>
  <si>
    <t>01457</t>
  </si>
  <si>
    <t>上川郡上川町</t>
  </si>
  <si>
    <t>01458</t>
  </si>
  <si>
    <t>上川郡東川町</t>
  </si>
  <si>
    <t>01459</t>
  </si>
  <si>
    <t>上川郡美瑛町</t>
  </si>
  <si>
    <t>01460</t>
  </si>
  <si>
    <t>空知郡上富良野町</t>
  </si>
  <si>
    <t>01461</t>
  </si>
  <si>
    <t>空知郡中富良野町</t>
  </si>
  <si>
    <t>01462</t>
  </si>
  <si>
    <t>空知郡南富良野町</t>
  </si>
  <si>
    <t>01463</t>
  </si>
  <si>
    <t>勇払郡占冠村</t>
  </si>
  <si>
    <t>01464</t>
  </si>
  <si>
    <t>上川郡和寒町</t>
  </si>
  <si>
    <t>01465</t>
  </si>
  <si>
    <t>上川郡剣淵町</t>
  </si>
  <si>
    <t>01468</t>
  </si>
  <si>
    <t>上川郡下川町</t>
  </si>
  <si>
    <t>01469</t>
  </si>
  <si>
    <t>中川郡美深町</t>
  </si>
  <si>
    <t>01470</t>
  </si>
  <si>
    <t>中川郡音威子府村</t>
  </si>
  <si>
    <t>01471</t>
  </si>
  <si>
    <t>中川郡中川町</t>
  </si>
  <si>
    <t>01472</t>
  </si>
  <si>
    <t>雨竜郡幌加内町</t>
  </si>
  <si>
    <t>01481</t>
  </si>
  <si>
    <t>増毛郡増毛町</t>
  </si>
  <si>
    <t>01482</t>
  </si>
  <si>
    <t>留萌郡小平町</t>
  </si>
  <si>
    <t>01483</t>
  </si>
  <si>
    <t>苫前郡苫前町</t>
  </si>
  <si>
    <t>01484</t>
  </si>
  <si>
    <t>苫前郡羽幌町</t>
  </si>
  <si>
    <t>01485</t>
  </si>
  <si>
    <t>苫前郡初山別村</t>
  </si>
  <si>
    <t>01486</t>
  </si>
  <si>
    <t>天塩郡遠別町</t>
  </si>
  <si>
    <t>01487</t>
  </si>
  <si>
    <t>天塩郡天塩町</t>
  </si>
  <si>
    <t>01511</t>
  </si>
  <si>
    <t>宗谷郡猿払村</t>
  </si>
  <si>
    <t>01512</t>
  </si>
  <si>
    <t>枝幸郡浜頓別町</t>
  </si>
  <si>
    <t>01513</t>
  </si>
  <si>
    <t>枝幸郡中頓別町</t>
  </si>
  <si>
    <t>01514</t>
  </si>
  <si>
    <t>枝幸郡枝幸町</t>
  </si>
  <si>
    <t>01516</t>
  </si>
  <si>
    <t>天塩郡豊富町</t>
  </si>
  <si>
    <t>01517</t>
  </si>
  <si>
    <t>礼文郡礼文町</t>
  </si>
  <si>
    <t>01518</t>
  </si>
  <si>
    <t>利尻郡利尻町</t>
  </si>
  <si>
    <t>01519</t>
  </si>
  <si>
    <t>利尻郡利尻富士町</t>
  </si>
  <si>
    <t>01520</t>
  </si>
  <si>
    <t>天塩郡幌延町</t>
  </si>
  <si>
    <t>01543</t>
  </si>
  <si>
    <t>網走郡美幌町</t>
  </si>
  <si>
    <t>01544</t>
  </si>
  <si>
    <t>網走郡津別町</t>
  </si>
  <si>
    <t>01545</t>
  </si>
  <si>
    <t>斜里郡斜里町</t>
  </si>
  <si>
    <t>01546</t>
  </si>
  <si>
    <t>斜里郡清里町</t>
  </si>
  <si>
    <t>01547</t>
  </si>
  <si>
    <t>斜里郡小清水町</t>
  </si>
  <si>
    <t>01549</t>
  </si>
  <si>
    <t>常呂郡訓子府町</t>
  </si>
  <si>
    <t>01550</t>
  </si>
  <si>
    <t>常呂郡置戸町</t>
  </si>
  <si>
    <t>01552</t>
  </si>
  <si>
    <t>常呂郡佐呂間町</t>
  </si>
  <si>
    <t>01555</t>
  </si>
  <si>
    <t>紋別郡遠軽町</t>
  </si>
  <si>
    <t>01559</t>
  </si>
  <si>
    <t>紋別郡湧別町</t>
  </si>
  <si>
    <t>01560</t>
  </si>
  <si>
    <t>紋別郡滝上町</t>
  </si>
  <si>
    <t>01561</t>
  </si>
  <si>
    <t>紋別郡興部町</t>
  </si>
  <si>
    <t>01562</t>
  </si>
  <si>
    <t>紋別郡西興部村</t>
  </si>
  <si>
    <t>01563</t>
  </si>
  <si>
    <t>紋別郡雄武町</t>
  </si>
  <si>
    <t>01564</t>
  </si>
  <si>
    <t>網走郡大空町</t>
  </si>
  <si>
    <t>01571</t>
  </si>
  <si>
    <t>虻田郡豊浦町</t>
  </si>
  <si>
    <t>01575</t>
  </si>
  <si>
    <t>有珠郡壮瞥町</t>
  </si>
  <si>
    <t>01578</t>
  </si>
  <si>
    <t>白老郡白老町</t>
  </si>
  <si>
    <t>01581</t>
  </si>
  <si>
    <t>勇払郡厚真町</t>
  </si>
  <si>
    <t>01584</t>
  </si>
  <si>
    <t>虻田郡洞爺湖町</t>
  </si>
  <si>
    <t>01585</t>
  </si>
  <si>
    <t>勇払郡安平町</t>
  </si>
  <si>
    <t>01586</t>
  </si>
  <si>
    <t>勇払郡むかわ町</t>
  </si>
  <si>
    <t>01601</t>
  </si>
  <si>
    <t>沙流郡日高町</t>
  </si>
  <si>
    <t>01602</t>
  </si>
  <si>
    <t>沙流郡平取町</t>
  </si>
  <si>
    <t>01604</t>
  </si>
  <si>
    <t>新冠郡新冠町</t>
  </si>
  <si>
    <t>01607</t>
  </si>
  <si>
    <t>浦河郡浦河町</t>
  </si>
  <si>
    <t>01608</t>
  </si>
  <si>
    <t>様似郡様似町</t>
  </si>
  <si>
    <t>01609</t>
  </si>
  <si>
    <t>幌泉郡えりも町</t>
  </si>
  <si>
    <t>01610</t>
  </si>
  <si>
    <t>日高郡新ひだか町</t>
  </si>
  <si>
    <t>01631</t>
  </si>
  <si>
    <t>河東郡音更町</t>
  </si>
  <si>
    <t>01632</t>
  </si>
  <si>
    <t>河東郡士幌町</t>
  </si>
  <si>
    <t>01633</t>
  </si>
  <si>
    <t>河東郡上士幌町</t>
  </si>
  <si>
    <t>01634</t>
  </si>
  <si>
    <t>河東郡鹿追町</t>
  </si>
  <si>
    <t>01635</t>
  </si>
  <si>
    <t>上川郡新得町</t>
  </si>
  <si>
    <t>01636</t>
  </si>
  <si>
    <t>上川郡清水町</t>
  </si>
  <si>
    <t>01637</t>
  </si>
  <si>
    <t>河西郡芽室町</t>
  </si>
  <si>
    <t>01638</t>
  </si>
  <si>
    <t>河西郡中札内村</t>
  </si>
  <si>
    <t>01639</t>
  </si>
  <si>
    <t>河西郡更別村</t>
  </si>
  <si>
    <t>01641</t>
  </si>
  <si>
    <t>広尾郡大樹町</t>
  </si>
  <si>
    <t>01642</t>
  </si>
  <si>
    <t>広尾郡広尾町</t>
  </si>
  <si>
    <t>01643</t>
  </si>
  <si>
    <t>中川郡幕別町</t>
  </si>
  <si>
    <t>01644</t>
  </si>
  <si>
    <t>中川郡池田町</t>
  </si>
  <si>
    <t>01645</t>
  </si>
  <si>
    <t>中川郡豊頃町</t>
  </si>
  <si>
    <t>01646</t>
  </si>
  <si>
    <t>中川郡本別町</t>
  </si>
  <si>
    <t>01647</t>
  </si>
  <si>
    <t>足寄郡足寄町</t>
  </si>
  <si>
    <t>01648</t>
  </si>
  <si>
    <t>足寄郡陸別町</t>
  </si>
  <si>
    <t>01649</t>
  </si>
  <si>
    <t>十勝郡浦幌町</t>
  </si>
  <si>
    <t>01661</t>
  </si>
  <si>
    <t>釧路郡釧路町</t>
  </si>
  <si>
    <t>01662</t>
  </si>
  <si>
    <t>厚岸郡厚岸町</t>
  </si>
  <si>
    <t>01663</t>
  </si>
  <si>
    <t>厚岸郡浜中町</t>
  </si>
  <si>
    <t>01664</t>
  </si>
  <si>
    <t>川上郡標茶町</t>
  </si>
  <si>
    <t>01665</t>
  </si>
  <si>
    <t>川上郡弟子屈町</t>
  </si>
  <si>
    <t>01667</t>
  </si>
  <si>
    <t>阿寒郡鶴居村</t>
  </si>
  <si>
    <t>01668</t>
  </si>
  <si>
    <t>白糠郡白糠町</t>
  </si>
  <si>
    <t>01691</t>
  </si>
  <si>
    <t>野付郡別海町</t>
  </si>
  <si>
    <t>01692</t>
  </si>
  <si>
    <t>標津郡中標津町</t>
  </si>
  <si>
    <t>01693</t>
  </si>
  <si>
    <t>標津郡標津町</t>
  </si>
  <si>
    <t>01694</t>
  </si>
  <si>
    <t>目梨郡羅臼町</t>
  </si>
  <si>
    <t>01999</t>
    <phoneticPr fontId="3"/>
  </si>
  <si>
    <t>○○市</t>
    <rPh sb="2" eb="3">
      <t>シ</t>
    </rPh>
    <phoneticPr fontId="3"/>
  </si>
  <si>
    <t>集計表</t>
    <rPh sb="0" eb="3">
      <t>シュウケイヒョウ</t>
    </rPh>
    <phoneticPr fontId="3"/>
  </si>
  <si>
    <t>年金生活者支援給付金事務（様式１～４号及び特別事情分（その他）と連動しているため入力不要）</t>
    <rPh sb="0" eb="2">
      <t>ネンキン</t>
    </rPh>
    <rPh sb="2" eb="5">
      <t>セイカツシャ</t>
    </rPh>
    <rPh sb="5" eb="7">
      <t>シエン</t>
    </rPh>
    <rPh sb="7" eb="10">
      <t>キュウフキン</t>
    </rPh>
    <rPh sb="10" eb="12">
      <t>ジム</t>
    </rPh>
    <rPh sb="13" eb="15">
      <t>ヨウシキ</t>
    </rPh>
    <rPh sb="18" eb="19">
      <t>ゴウ</t>
    </rPh>
    <rPh sb="19" eb="20">
      <t>オヨ</t>
    </rPh>
    <rPh sb="21" eb="23">
      <t>トクベツ</t>
    </rPh>
    <rPh sb="23" eb="25">
      <t>ジジョウ</t>
    </rPh>
    <rPh sb="25" eb="26">
      <t>ブン</t>
    </rPh>
    <rPh sb="29" eb="30">
      <t>タ</t>
    </rPh>
    <rPh sb="32" eb="34">
      <t>レンドウ</t>
    </rPh>
    <rPh sb="40" eb="42">
      <t>ニュウリョク</t>
    </rPh>
    <rPh sb="42" eb="44">
      <t>フヨウ</t>
    </rPh>
    <phoneticPr fontId="3"/>
  </si>
  <si>
    <t>市 町 村</t>
  </si>
  <si>
    <t>法定受託事務支出見込額</t>
    <rPh sb="0" eb="2">
      <t>ホウテイ</t>
    </rPh>
    <rPh sb="2" eb="4">
      <t>ジュタク</t>
    </rPh>
    <rPh sb="4" eb="6">
      <t>ジム</t>
    </rPh>
    <rPh sb="6" eb="8">
      <t>シシュツ</t>
    </rPh>
    <rPh sb="8" eb="10">
      <t>ミコミ</t>
    </rPh>
    <rPh sb="10" eb="11">
      <t>ガク</t>
    </rPh>
    <phoneticPr fontId="3"/>
  </si>
  <si>
    <t>協力・連携に係る</t>
    <rPh sb="0" eb="2">
      <t>キョウリョク</t>
    </rPh>
    <rPh sb="3" eb="5">
      <t>レンケイ</t>
    </rPh>
    <rPh sb="6" eb="7">
      <t>カカ</t>
    </rPh>
    <phoneticPr fontId="3"/>
  </si>
  <si>
    <t>特別事情分に係る</t>
    <rPh sb="0" eb="2">
      <t>トクベツ</t>
    </rPh>
    <rPh sb="2" eb="4">
      <t>ジジョウ</t>
    </rPh>
    <rPh sb="4" eb="5">
      <t>ブン</t>
    </rPh>
    <rPh sb="6" eb="7">
      <t>カカ</t>
    </rPh>
    <phoneticPr fontId="3"/>
  </si>
  <si>
    <t>市　町　村　名</t>
    <phoneticPr fontId="3"/>
  </si>
  <si>
    <t>番　　号</t>
  </si>
  <si>
    <t>人件費支出見込額</t>
    <rPh sb="0" eb="3">
      <t>ジンケンヒ</t>
    </rPh>
    <rPh sb="3" eb="5">
      <t>シシュツ</t>
    </rPh>
    <rPh sb="5" eb="7">
      <t>ミコ</t>
    </rPh>
    <rPh sb="7" eb="8">
      <t>ガク</t>
    </rPh>
    <phoneticPr fontId="3"/>
  </si>
  <si>
    <t>物件費支出見込額</t>
    <rPh sb="0" eb="3">
      <t>ブッケンヒ</t>
    </rPh>
    <rPh sb="3" eb="5">
      <t>シシュツ</t>
    </rPh>
    <rPh sb="5" eb="7">
      <t>ミコ</t>
    </rPh>
    <rPh sb="7" eb="8">
      <t>ガク</t>
    </rPh>
    <phoneticPr fontId="3"/>
  </si>
  <si>
    <t>計</t>
    <rPh sb="0" eb="1">
      <t>ケイ</t>
    </rPh>
    <phoneticPr fontId="3"/>
  </si>
  <si>
    <t>経費支出見込額</t>
    <rPh sb="0" eb="2">
      <t>ケイヒ</t>
    </rPh>
    <rPh sb="2" eb="4">
      <t>シシュツ</t>
    </rPh>
    <rPh sb="4" eb="6">
      <t>ミコ</t>
    </rPh>
    <rPh sb="6" eb="7">
      <t>ガク</t>
    </rPh>
    <phoneticPr fontId="3"/>
  </si>
  <si>
    <t>様式第１号（２）</t>
    <rPh sb="0" eb="2">
      <t>ヨウシキ</t>
    </rPh>
    <rPh sb="2" eb="3">
      <t>ダイ</t>
    </rPh>
    <rPh sb="4" eb="5">
      <t>ゴウ</t>
    </rPh>
    <phoneticPr fontId="3"/>
  </si>
  <si>
    <t>都道府
県番号</t>
    <rPh sb="0" eb="2">
      <t>トドウ</t>
    </rPh>
    <rPh sb="2" eb="3">
      <t>フ</t>
    </rPh>
    <rPh sb="4" eb="5">
      <t>ケン</t>
    </rPh>
    <rPh sb="5" eb="7">
      <t>バンゴウ</t>
    </rPh>
    <phoneticPr fontId="3"/>
  </si>
  <si>
    <t>市町村
番   号</t>
    <rPh sb="0" eb="3">
      <t>シチョウソン</t>
    </rPh>
    <rPh sb="4" eb="5">
      <t>バン</t>
    </rPh>
    <rPh sb="8" eb="9">
      <t>ゴウ</t>
    </rPh>
    <phoneticPr fontId="3"/>
  </si>
  <si>
    <t>市町村名</t>
    <rPh sb="0" eb="3">
      <t>シチョウソン</t>
    </rPh>
    <rPh sb="3" eb="4">
      <t>メイ</t>
    </rPh>
    <phoneticPr fontId="3"/>
  </si>
  <si>
    <t>歳出</t>
    <rPh sb="0" eb="2">
      <t>サイシュツ</t>
    </rPh>
    <phoneticPr fontId="3"/>
  </si>
  <si>
    <t>款</t>
    <rPh sb="0" eb="1">
      <t>カン</t>
    </rPh>
    <phoneticPr fontId="3"/>
  </si>
  <si>
    <t>項</t>
    <rPh sb="0" eb="1">
      <t>コウ</t>
    </rPh>
    <phoneticPr fontId="3"/>
  </si>
  <si>
    <t>目</t>
    <rPh sb="0" eb="1">
      <t>モク</t>
    </rPh>
    <phoneticPr fontId="3"/>
  </si>
  <si>
    <t>予 算 現 額</t>
    <rPh sb="0" eb="1">
      <t>ヨ</t>
    </rPh>
    <rPh sb="2" eb="3">
      <t>ザン</t>
    </rPh>
    <rPh sb="4" eb="5">
      <t>ゲン</t>
    </rPh>
    <rPh sb="6" eb="7">
      <t>ガク</t>
    </rPh>
    <phoneticPr fontId="3"/>
  </si>
  <si>
    <t>節</t>
    <rPh sb="0" eb="1">
      <t>セツ</t>
    </rPh>
    <phoneticPr fontId="3"/>
  </si>
  <si>
    <t>支 出 済 額</t>
    <rPh sb="0" eb="1">
      <t>シ</t>
    </rPh>
    <rPh sb="2" eb="3">
      <t>デ</t>
    </rPh>
    <rPh sb="4" eb="5">
      <t>ズ</t>
    </rPh>
    <rPh sb="6" eb="7">
      <t>ガク</t>
    </rPh>
    <phoneticPr fontId="3"/>
  </si>
  <si>
    <t>内訳</t>
    <rPh sb="0" eb="2">
      <t>ウチワケ</t>
    </rPh>
    <phoneticPr fontId="3"/>
  </si>
  <si>
    <t>法定受託事務</t>
    <rPh sb="0" eb="2">
      <t>ホウテイ</t>
    </rPh>
    <rPh sb="2" eb="4">
      <t>ジュタク</t>
    </rPh>
    <rPh sb="4" eb="6">
      <t>ジム</t>
    </rPh>
    <phoneticPr fontId="3"/>
  </si>
  <si>
    <t>協力・連携</t>
    <rPh sb="0" eb="2">
      <t>キョウリョク</t>
    </rPh>
    <rPh sb="3" eb="5">
      <t>レンケイ</t>
    </rPh>
    <phoneticPr fontId="3"/>
  </si>
  <si>
    <t>特別事情分</t>
    <rPh sb="0" eb="2">
      <t>トクベツ</t>
    </rPh>
    <rPh sb="2" eb="4">
      <t>ジジョウ</t>
    </rPh>
    <rPh sb="4" eb="5">
      <t>ブン</t>
    </rPh>
    <phoneticPr fontId="3"/>
  </si>
  <si>
    <t>対象外経費</t>
  </si>
  <si>
    <t>区　　　分</t>
    <rPh sb="0" eb="1">
      <t>ク</t>
    </rPh>
    <rPh sb="4" eb="5">
      <t>ブン</t>
    </rPh>
    <phoneticPr fontId="3"/>
  </si>
  <si>
    <t>円</t>
    <rPh sb="0" eb="1">
      <t>エン</t>
    </rPh>
    <phoneticPr fontId="3"/>
  </si>
  <si>
    <t>総務費</t>
    <rPh sb="0" eb="3">
      <t>ソウムヒ</t>
    </rPh>
    <phoneticPr fontId="3"/>
  </si>
  <si>
    <t>総務管理費</t>
    <rPh sb="0" eb="2">
      <t>ソウム</t>
    </rPh>
    <rPh sb="2" eb="5">
      <t>カンリヒ</t>
    </rPh>
    <phoneticPr fontId="3"/>
  </si>
  <si>
    <t>職員給与費</t>
    <rPh sb="0" eb="2">
      <t>ショクイン</t>
    </rPh>
    <rPh sb="2" eb="5">
      <t>キュウヨヒ</t>
    </rPh>
    <phoneticPr fontId="3"/>
  </si>
  <si>
    <t>給料</t>
    <rPh sb="0" eb="2">
      <t>キュウリョウ</t>
    </rPh>
    <phoneticPr fontId="3"/>
  </si>
  <si>
    <t>職員手当等</t>
    <rPh sb="0" eb="2">
      <t>ショクイン</t>
    </rPh>
    <rPh sb="2" eb="4">
      <t>テアテ</t>
    </rPh>
    <rPh sb="4" eb="5">
      <t>トウ</t>
    </rPh>
    <phoneticPr fontId="3"/>
  </si>
  <si>
    <t>共済費</t>
    <rPh sb="0" eb="3">
      <t>キョウサイヒ</t>
    </rPh>
    <phoneticPr fontId="3"/>
  </si>
  <si>
    <t>一般管理費</t>
    <rPh sb="0" eb="2">
      <t>イッパン</t>
    </rPh>
    <rPh sb="2" eb="5">
      <t>カンリヒ</t>
    </rPh>
    <phoneticPr fontId="3"/>
  </si>
  <si>
    <t>需用費</t>
    <rPh sb="0" eb="3">
      <t>ジュヨウヒ</t>
    </rPh>
    <phoneticPr fontId="3"/>
  </si>
  <si>
    <t>役務費</t>
    <rPh sb="0" eb="2">
      <t>エキム</t>
    </rPh>
    <rPh sb="2" eb="3">
      <t>ヒ</t>
    </rPh>
    <phoneticPr fontId="3"/>
  </si>
  <si>
    <t>使用料及び賃借料</t>
    <rPh sb="0" eb="3">
      <t>シヨウリョウ</t>
    </rPh>
    <rPh sb="3" eb="4">
      <t>オヨ</t>
    </rPh>
    <rPh sb="5" eb="8">
      <t>チンシャクリョウ</t>
    </rPh>
    <phoneticPr fontId="3"/>
  </si>
  <si>
    <t>委託料</t>
    <rPh sb="0" eb="3">
      <t>イタクリョウ</t>
    </rPh>
    <phoneticPr fontId="3"/>
  </si>
  <si>
    <t>民生費</t>
    <rPh sb="0" eb="3">
      <t>ミンセイヒ</t>
    </rPh>
    <phoneticPr fontId="3"/>
  </si>
  <si>
    <t>社会福祉費</t>
    <rPh sb="0" eb="2">
      <t>シャカイ</t>
    </rPh>
    <rPh sb="2" eb="5">
      <t>フクシヒ</t>
    </rPh>
    <phoneticPr fontId="3"/>
  </si>
  <si>
    <t>社会福祉総務費</t>
    <rPh sb="0" eb="2">
      <t>シャカイ</t>
    </rPh>
    <rPh sb="2" eb="4">
      <t>フクシ</t>
    </rPh>
    <rPh sb="4" eb="7">
      <t>ソウムヒ</t>
    </rPh>
    <phoneticPr fontId="3"/>
  </si>
  <si>
    <t>合計</t>
    <rPh sb="0" eb="1">
      <t>ゴウ</t>
    </rPh>
    <rPh sb="1" eb="2">
      <t>ケイ</t>
    </rPh>
    <phoneticPr fontId="3"/>
  </si>
  <si>
    <t>令和○年○月〇日</t>
    <rPh sb="0" eb="2">
      <t>レイワ</t>
    </rPh>
    <rPh sb="3" eb="4">
      <t>ネン</t>
    </rPh>
    <rPh sb="5" eb="6">
      <t>ガツ</t>
    </rPh>
    <rPh sb="7" eb="8">
      <t>ニチ</t>
    </rPh>
    <phoneticPr fontId="3"/>
  </si>
  <si>
    <t>厚生労働大臣</t>
    <rPh sb="0" eb="2">
      <t>コウセイ</t>
    </rPh>
    <rPh sb="2" eb="4">
      <t>ロウドウ</t>
    </rPh>
    <rPh sb="4" eb="6">
      <t>ダイジン</t>
    </rPh>
    <phoneticPr fontId="3"/>
  </si>
  <si>
    <t>様</t>
    <rPh sb="0" eb="1">
      <t>サマ</t>
    </rPh>
    <phoneticPr fontId="3"/>
  </si>
  <si>
    <t>○○　○○</t>
    <phoneticPr fontId="3"/>
  </si>
  <si>
    <t>予算現額チェック</t>
    <rPh sb="0" eb="2">
      <t>ヨサン</t>
    </rPh>
    <rPh sb="2" eb="3">
      <t>ウツツ</t>
    </rPh>
    <rPh sb="3" eb="4">
      <t>ガク</t>
    </rPh>
    <phoneticPr fontId="3"/>
  </si>
  <si>
    <t>様式第２～４号とのチェック</t>
    <rPh sb="0" eb="2">
      <t>ヨウシキ</t>
    </rPh>
    <rPh sb="2" eb="3">
      <t>ダイ</t>
    </rPh>
    <rPh sb="6" eb="7">
      <t>ゴウ</t>
    </rPh>
    <phoneticPr fontId="3"/>
  </si>
  <si>
    <t>様式第２号</t>
    <rPh sb="0" eb="2">
      <t>ヨウシキ</t>
    </rPh>
    <rPh sb="2" eb="3">
      <t>ダイ</t>
    </rPh>
    <rPh sb="4" eb="5">
      <t>ゴウ</t>
    </rPh>
    <phoneticPr fontId="3"/>
  </si>
  <si>
    <t>専任職員</t>
    <rPh sb="0" eb="2">
      <t>センニン</t>
    </rPh>
    <rPh sb="2" eb="4">
      <t>ショクイン</t>
    </rPh>
    <phoneticPr fontId="3"/>
  </si>
  <si>
    <t>兼任職員</t>
    <rPh sb="0" eb="2">
      <t>ケンニン</t>
    </rPh>
    <rPh sb="2" eb="4">
      <t>ショクイン</t>
    </rPh>
    <phoneticPr fontId="3"/>
  </si>
  <si>
    <t>合計</t>
    <rPh sb="0" eb="2">
      <t>ゴウケイ</t>
    </rPh>
    <phoneticPr fontId="3"/>
  </si>
  <si>
    <t>給　　　料</t>
    <rPh sb="0" eb="1">
      <t>キュウ</t>
    </rPh>
    <rPh sb="4" eb="5">
      <t>リョウ</t>
    </rPh>
    <phoneticPr fontId="3"/>
  </si>
  <si>
    <t>扶　養　手　当</t>
    <rPh sb="0" eb="1">
      <t>タモツ</t>
    </rPh>
    <rPh sb="2" eb="3">
      <t>オサム</t>
    </rPh>
    <rPh sb="4" eb="5">
      <t>テ</t>
    </rPh>
    <rPh sb="6" eb="7">
      <t>トウ</t>
    </rPh>
    <phoneticPr fontId="3"/>
  </si>
  <si>
    <t>地　域　手　当</t>
    <rPh sb="0" eb="1">
      <t>チ</t>
    </rPh>
    <rPh sb="2" eb="3">
      <t>イキ</t>
    </rPh>
    <rPh sb="4" eb="5">
      <t>テ</t>
    </rPh>
    <rPh sb="6" eb="7">
      <t>トウ</t>
    </rPh>
    <phoneticPr fontId="3"/>
  </si>
  <si>
    <t>管　理　職　手　当</t>
    <rPh sb="0" eb="1">
      <t>カン</t>
    </rPh>
    <rPh sb="2" eb="3">
      <t>リ</t>
    </rPh>
    <rPh sb="4" eb="5">
      <t>ショク</t>
    </rPh>
    <rPh sb="6" eb="7">
      <t>テ</t>
    </rPh>
    <rPh sb="8" eb="9">
      <t>トウ</t>
    </rPh>
    <phoneticPr fontId="3"/>
  </si>
  <si>
    <t>通　勤　手　当</t>
    <rPh sb="0" eb="1">
      <t>ツウ</t>
    </rPh>
    <rPh sb="2" eb="3">
      <t>ツトム</t>
    </rPh>
    <rPh sb="4" eb="5">
      <t>テ</t>
    </rPh>
    <rPh sb="6" eb="7">
      <t>トウ</t>
    </rPh>
    <phoneticPr fontId="3"/>
  </si>
  <si>
    <t>期末手当・勤勉手当</t>
    <rPh sb="0" eb="2">
      <t>キマツ</t>
    </rPh>
    <rPh sb="2" eb="4">
      <t>テアテ</t>
    </rPh>
    <rPh sb="5" eb="7">
      <t>キンベン</t>
    </rPh>
    <rPh sb="7" eb="9">
      <t>テアテ</t>
    </rPh>
    <phoneticPr fontId="3"/>
  </si>
  <si>
    <t>寒　冷　地　手　当</t>
    <rPh sb="0" eb="1">
      <t>カン</t>
    </rPh>
    <rPh sb="2" eb="3">
      <t>ヒヤ</t>
    </rPh>
    <rPh sb="4" eb="5">
      <t>チ</t>
    </rPh>
    <rPh sb="6" eb="7">
      <t>テ</t>
    </rPh>
    <rPh sb="8" eb="9">
      <t>トウ</t>
    </rPh>
    <phoneticPr fontId="3"/>
  </si>
  <si>
    <t>住　居　手　当</t>
    <rPh sb="0" eb="1">
      <t>ジュウ</t>
    </rPh>
    <rPh sb="2" eb="3">
      <t>キョ</t>
    </rPh>
    <rPh sb="4" eb="5">
      <t>テ</t>
    </rPh>
    <rPh sb="6" eb="7">
      <t>トウ</t>
    </rPh>
    <phoneticPr fontId="3"/>
  </si>
  <si>
    <t>時間外勤務手当</t>
    <rPh sb="0" eb="3">
      <t>ジカンガイ</t>
    </rPh>
    <rPh sb="3" eb="5">
      <t>キンム</t>
    </rPh>
    <rPh sb="5" eb="7">
      <t>テアテ</t>
    </rPh>
    <phoneticPr fontId="3"/>
  </si>
  <si>
    <t>小　　　計</t>
    <rPh sb="0" eb="1">
      <t>ショウ</t>
    </rPh>
    <rPh sb="4" eb="5">
      <t>ケイ</t>
    </rPh>
    <phoneticPr fontId="3"/>
  </si>
  <si>
    <t>共済組合負担金</t>
    <rPh sb="0" eb="2">
      <t>キョウサイ</t>
    </rPh>
    <rPh sb="2" eb="4">
      <t>クミアイ</t>
    </rPh>
    <rPh sb="4" eb="7">
      <t>フタンキン</t>
    </rPh>
    <phoneticPr fontId="3"/>
  </si>
  <si>
    <t>退職手当組合負担金</t>
    <rPh sb="0" eb="2">
      <t>タイショク</t>
    </rPh>
    <rPh sb="2" eb="4">
      <t>テアテ</t>
    </rPh>
    <rPh sb="4" eb="6">
      <t>クミアイ</t>
    </rPh>
    <rPh sb="6" eb="9">
      <t>フタンキン</t>
    </rPh>
    <phoneticPr fontId="3"/>
  </si>
  <si>
    <t>災害補償費負担金</t>
    <rPh sb="0" eb="2">
      <t>サイガイ</t>
    </rPh>
    <rPh sb="2" eb="5">
      <t>ホショウヒ</t>
    </rPh>
    <rPh sb="5" eb="8">
      <t>フタンキン</t>
    </rPh>
    <phoneticPr fontId="3"/>
  </si>
  <si>
    <t>社会保険料負担金</t>
    <rPh sb="0" eb="2">
      <t>シャカイ</t>
    </rPh>
    <rPh sb="2" eb="5">
      <t>ホケンリョウ</t>
    </rPh>
    <rPh sb="5" eb="8">
      <t>フタンキン</t>
    </rPh>
    <phoneticPr fontId="3"/>
  </si>
  <si>
    <t>子ども・子育て拠出金
（児童手当拠出金負担金)</t>
    <rPh sb="12" eb="13">
      <t>ジ</t>
    </rPh>
    <rPh sb="13" eb="14">
      <t>ワラベ</t>
    </rPh>
    <rPh sb="14" eb="15">
      <t>テ</t>
    </rPh>
    <rPh sb="15" eb="16">
      <t>トウ</t>
    </rPh>
    <rPh sb="16" eb="19">
      <t>キョシュツキン</t>
    </rPh>
    <rPh sb="19" eb="22">
      <t>フタンキン</t>
    </rPh>
    <phoneticPr fontId="3"/>
  </si>
  <si>
    <t>合　　　計</t>
    <rPh sb="0" eb="1">
      <t>ゴウ</t>
    </rPh>
    <rPh sb="4" eb="5">
      <t>ケイ</t>
    </rPh>
    <phoneticPr fontId="3"/>
  </si>
  <si>
    <t>対象外経費</t>
    <rPh sb="0" eb="3">
      <t>タイショウガイ</t>
    </rPh>
    <rPh sb="3" eb="5">
      <t>ケイヒ</t>
    </rPh>
    <phoneticPr fontId="3"/>
  </si>
  <si>
    <t>様式第３号</t>
    <rPh sb="0" eb="2">
      <t>ヨウシキ</t>
    </rPh>
    <rPh sb="2" eb="3">
      <t>ダイ</t>
    </rPh>
    <rPh sb="4" eb="5">
      <t>ゴウ</t>
    </rPh>
    <phoneticPr fontId="3"/>
  </si>
  <si>
    <t>支　出　済　額</t>
    <rPh sb="0" eb="1">
      <t>ササ</t>
    </rPh>
    <rPh sb="2" eb="3">
      <t>デ</t>
    </rPh>
    <rPh sb="4" eb="5">
      <t>ズ</t>
    </rPh>
    <rPh sb="6" eb="7">
      <t>ガク</t>
    </rPh>
    <phoneticPr fontId="3"/>
  </si>
  <si>
    <t>支　　　　出　　　　内　　　　訳</t>
    <rPh sb="0" eb="1">
      <t>ササ</t>
    </rPh>
    <rPh sb="5" eb="6">
      <t>デ</t>
    </rPh>
    <rPh sb="10" eb="11">
      <t>ナイ</t>
    </rPh>
    <rPh sb="15" eb="16">
      <t>ヤク</t>
    </rPh>
    <phoneticPr fontId="3"/>
  </si>
  <si>
    <t>備　　　　　考</t>
    <rPh sb="0" eb="1">
      <t>ソナエ</t>
    </rPh>
    <rPh sb="6" eb="7">
      <t>コウ</t>
    </rPh>
    <phoneticPr fontId="3"/>
  </si>
  <si>
    <t>報　　　酬</t>
    <rPh sb="0" eb="1">
      <t>ホウ</t>
    </rPh>
    <rPh sb="4" eb="5">
      <t>シュウ</t>
    </rPh>
    <phoneticPr fontId="3"/>
  </si>
  <si>
    <t>非常勤職員報酬352,680円</t>
    <rPh sb="0" eb="3">
      <t>ヒジョウキン</t>
    </rPh>
    <rPh sb="3" eb="5">
      <t>ショクイン</t>
    </rPh>
    <rPh sb="5" eb="7">
      <t>ホウシュウ</t>
    </rPh>
    <rPh sb="14" eb="15">
      <t>エン</t>
    </rPh>
    <phoneticPr fontId="3"/>
  </si>
  <si>
    <t>報　　償　　費</t>
    <rPh sb="0" eb="1">
      <t>ホウ</t>
    </rPh>
    <rPh sb="3" eb="4">
      <t>ショウ</t>
    </rPh>
    <rPh sb="6" eb="7">
      <t>ヒ</t>
    </rPh>
    <phoneticPr fontId="3"/>
  </si>
  <si>
    <t>旅　　　費</t>
    <rPh sb="0" eb="1">
      <t>タビ</t>
    </rPh>
    <rPh sb="4" eb="5">
      <t>ヒ</t>
    </rPh>
    <phoneticPr fontId="3"/>
  </si>
  <si>
    <t>消　耗　品　費</t>
    <rPh sb="0" eb="1">
      <t>ケ</t>
    </rPh>
    <rPh sb="2" eb="3">
      <t>モウ</t>
    </rPh>
    <rPh sb="4" eb="5">
      <t>シナ</t>
    </rPh>
    <rPh sb="6" eb="7">
      <t>ヒ</t>
    </rPh>
    <phoneticPr fontId="3"/>
  </si>
  <si>
    <t>参考図書1,613円、消耗品費28円</t>
    <rPh sb="0" eb="2">
      <t>サンコウ</t>
    </rPh>
    <rPh sb="2" eb="4">
      <t>トショ</t>
    </rPh>
    <rPh sb="9" eb="10">
      <t>エン</t>
    </rPh>
    <rPh sb="11" eb="13">
      <t>ショウモウ</t>
    </rPh>
    <rPh sb="13" eb="14">
      <t>ヒン</t>
    </rPh>
    <rPh sb="14" eb="15">
      <t>ヒ</t>
    </rPh>
    <rPh sb="17" eb="18">
      <t>エン</t>
    </rPh>
    <phoneticPr fontId="3"/>
  </si>
  <si>
    <t>食　　糧　　費</t>
    <rPh sb="0" eb="1">
      <t>ショク</t>
    </rPh>
    <rPh sb="3" eb="4">
      <t>カテ</t>
    </rPh>
    <rPh sb="6" eb="7">
      <t>ヒ</t>
    </rPh>
    <phoneticPr fontId="3"/>
  </si>
  <si>
    <t>印刷製本費</t>
    <rPh sb="0" eb="2">
      <t>インサツ</t>
    </rPh>
    <rPh sb="2" eb="4">
      <t>セイホン</t>
    </rPh>
    <rPh sb="4" eb="5">
      <t>ヒ</t>
    </rPh>
    <phoneticPr fontId="3"/>
  </si>
  <si>
    <t>光　熱　水　費</t>
    <rPh sb="0" eb="1">
      <t>ヒカリ</t>
    </rPh>
    <rPh sb="2" eb="3">
      <t>ネツ</t>
    </rPh>
    <rPh sb="4" eb="5">
      <t>ミズ</t>
    </rPh>
    <rPh sb="6" eb="7">
      <t>ヒ</t>
    </rPh>
    <phoneticPr fontId="3"/>
  </si>
  <si>
    <t>電気代6,963円、上下水道代642円、ガス代116円</t>
    <rPh sb="0" eb="3">
      <t>デンキダイ</t>
    </rPh>
    <rPh sb="8" eb="9">
      <t>エン</t>
    </rPh>
    <rPh sb="10" eb="12">
      <t>ジョウゲ</t>
    </rPh>
    <rPh sb="12" eb="14">
      <t>スイドウ</t>
    </rPh>
    <rPh sb="14" eb="15">
      <t>ダイ</t>
    </rPh>
    <rPh sb="18" eb="19">
      <t>エン</t>
    </rPh>
    <rPh sb="22" eb="23">
      <t>ダイ</t>
    </rPh>
    <rPh sb="26" eb="27">
      <t>エン</t>
    </rPh>
    <phoneticPr fontId="3"/>
  </si>
  <si>
    <t>修　　繕　　費</t>
    <rPh sb="0" eb="1">
      <t>オサム</t>
    </rPh>
    <rPh sb="3" eb="4">
      <t>ツクロ</t>
    </rPh>
    <rPh sb="6" eb="7">
      <t>ヒ</t>
    </rPh>
    <phoneticPr fontId="3"/>
  </si>
  <si>
    <t>小　　計</t>
    <rPh sb="0" eb="1">
      <t>ショウ</t>
    </rPh>
    <rPh sb="3" eb="4">
      <t>ケイ</t>
    </rPh>
    <phoneticPr fontId="3"/>
  </si>
  <si>
    <t>通信運搬費</t>
    <rPh sb="0" eb="2">
      <t>ツウシン</t>
    </rPh>
    <rPh sb="2" eb="5">
      <t>ウンパンヒ</t>
    </rPh>
    <phoneticPr fontId="3"/>
  </si>
  <si>
    <t>電話料2,112円、郵送料4,038円</t>
    <rPh sb="0" eb="2">
      <t>デンワ</t>
    </rPh>
    <rPh sb="2" eb="3">
      <t>リョウ</t>
    </rPh>
    <rPh sb="8" eb="9">
      <t>エン</t>
    </rPh>
    <rPh sb="10" eb="13">
      <t>ユウソウリョウ</t>
    </rPh>
    <rPh sb="18" eb="19">
      <t>エン</t>
    </rPh>
    <phoneticPr fontId="3"/>
  </si>
  <si>
    <t>広　　告　　料</t>
    <rPh sb="0" eb="1">
      <t>ヒロ</t>
    </rPh>
    <rPh sb="3" eb="4">
      <t>コク</t>
    </rPh>
    <rPh sb="6" eb="7">
      <t>リョウ</t>
    </rPh>
    <phoneticPr fontId="3"/>
  </si>
  <si>
    <t>手　　数　　料</t>
    <rPh sb="0" eb="1">
      <t>テ</t>
    </rPh>
    <rPh sb="3" eb="4">
      <t>カズ</t>
    </rPh>
    <rPh sb="6" eb="7">
      <t>リョウ</t>
    </rPh>
    <phoneticPr fontId="3"/>
  </si>
  <si>
    <t>筆耕翻訳料</t>
    <rPh sb="0" eb="2">
      <t>ヒッコウ</t>
    </rPh>
    <rPh sb="2" eb="5">
      <t>ホンヤクリョウ</t>
    </rPh>
    <phoneticPr fontId="3"/>
  </si>
  <si>
    <t>委　　託　　料</t>
    <rPh sb="0" eb="1">
      <t>イ</t>
    </rPh>
    <rPh sb="3" eb="4">
      <t>コトヅケ</t>
    </rPh>
    <rPh sb="6" eb="7">
      <t>リョウ</t>
    </rPh>
    <phoneticPr fontId="3"/>
  </si>
  <si>
    <t>（再掲）</t>
    <rPh sb="1" eb="3">
      <t>サイケイ</t>
    </rPh>
    <phoneticPr fontId="3"/>
  </si>
  <si>
    <t>○電算関係委託料</t>
    <rPh sb="1" eb="3">
      <t>デンサン</t>
    </rPh>
    <rPh sb="3" eb="5">
      <t>カンケイ</t>
    </rPh>
    <rPh sb="5" eb="8">
      <t>イタクリョウ</t>
    </rPh>
    <phoneticPr fontId="3"/>
  </si>
  <si>
    <t>複写機使用料8,050円</t>
    <rPh sb="0" eb="3">
      <t>フクシャキ</t>
    </rPh>
    <rPh sb="3" eb="6">
      <t>シヨウリョウ</t>
    </rPh>
    <rPh sb="11" eb="12">
      <t>エン</t>
    </rPh>
    <phoneticPr fontId="3"/>
  </si>
  <si>
    <t>○電子計算機使用料等</t>
    <rPh sb="1" eb="3">
      <t>デンシ</t>
    </rPh>
    <rPh sb="3" eb="5">
      <t>ケイサン</t>
    </rPh>
    <rPh sb="5" eb="6">
      <t>キ</t>
    </rPh>
    <rPh sb="6" eb="9">
      <t>シヨウリョウ</t>
    </rPh>
    <rPh sb="9" eb="10">
      <t>トウ</t>
    </rPh>
    <phoneticPr fontId="3"/>
  </si>
  <si>
    <t>備　品　購　入　費</t>
    <rPh sb="0" eb="1">
      <t>ソナエ</t>
    </rPh>
    <rPh sb="2" eb="3">
      <t>シナ</t>
    </rPh>
    <rPh sb="4" eb="5">
      <t>コウ</t>
    </rPh>
    <rPh sb="6" eb="7">
      <t>イリ</t>
    </rPh>
    <rPh sb="8" eb="9">
      <t>ヒ</t>
    </rPh>
    <phoneticPr fontId="3"/>
  </si>
  <si>
    <t>負担金補助及び交付金</t>
    <rPh sb="0" eb="3">
      <t>フタンキン</t>
    </rPh>
    <rPh sb="3" eb="5">
      <t>ホジョ</t>
    </rPh>
    <rPh sb="5" eb="6">
      <t>オヨ</t>
    </rPh>
    <rPh sb="7" eb="10">
      <t>コウフキン</t>
    </rPh>
    <phoneticPr fontId="3"/>
  </si>
  <si>
    <t>○電子計算機使用負担金等</t>
    <rPh sb="1" eb="3">
      <t>デンシ</t>
    </rPh>
    <rPh sb="3" eb="6">
      <t>ケイサンキ</t>
    </rPh>
    <rPh sb="6" eb="8">
      <t>シヨウ</t>
    </rPh>
    <rPh sb="8" eb="11">
      <t>フタンキン</t>
    </rPh>
    <rPh sb="11" eb="12">
      <t>トウ</t>
    </rPh>
    <phoneticPr fontId="3"/>
  </si>
  <si>
    <t>○電算関係経費</t>
    <rPh sb="1" eb="3">
      <t>デンサン</t>
    </rPh>
    <rPh sb="3" eb="5">
      <t>カンケイ</t>
    </rPh>
    <rPh sb="5" eb="7">
      <t>ケイヒ</t>
    </rPh>
    <phoneticPr fontId="3"/>
  </si>
  <si>
    <t>様式第４号</t>
    <rPh sb="0" eb="2">
      <t>ヨウシキ</t>
    </rPh>
    <rPh sb="2" eb="3">
      <t>ダイ</t>
    </rPh>
    <rPh sb="4" eb="5">
      <t>ゴウ</t>
    </rPh>
    <phoneticPr fontId="3"/>
  </si>
  <si>
    <t>協     力     ・     連     携     の     内     容</t>
    <rPh sb="0" eb="1">
      <t>キョウ</t>
    </rPh>
    <rPh sb="6" eb="7">
      <t>チカラ</t>
    </rPh>
    <rPh sb="18" eb="19">
      <t>レン</t>
    </rPh>
    <rPh sb="24" eb="25">
      <t>タズサ</t>
    </rPh>
    <rPh sb="36" eb="37">
      <t>ナイ</t>
    </rPh>
    <rPh sb="42" eb="43">
      <t>カタチ</t>
    </rPh>
    <phoneticPr fontId="3"/>
  </si>
  <si>
    <t>主な支出内容</t>
    <rPh sb="0" eb="1">
      <t>オモ</t>
    </rPh>
    <rPh sb="2" eb="4">
      <t>シシュツ</t>
    </rPh>
    <rPh sb="4" eb="6">
      <t>ナイヨウ</t>
    </rPh>
    <phoneticPr fontId="3"/>
  </si>
  <si>
    <t>（１）年金生活者支援給付金の制度周知に関する広報記事の広報誌への掲載</t>
    <rPh sb="3" eb="5">
      <t>ネンキン</t>
    </rPh>
    <rPh sb="5" eb="8">
      <t>セイカツシャ</t>
    </rPh>
    <rPh sb="8" eb="10">
      <t>シエン</t>
    </rPh>
    <rPh sb="10" eb="13">
      <t>キュウフキン</t>
    </rPh>
    <rPh sb="14" eb="16">
      <t>セイド</t>
    </rPh>
    <rPh sb="16" eb="18">
      <t>シュウチ</t>
    </rPh>
    <rPh sb="19" eb="20">
      <t>カン</t>
    </rPh>
    <rPh sb="22" eb="24">
      <t>コウホウ</t>
    </rPh>
    <rPh sb="24" eb="26">
      <t>キジ</t>
    </rPh>
    <rPh sb="27" eb="30">
      <t>コウホウシ</t>
    </rPh>
    <rPh sb="32" eb="34">
      <t>ケイサイ</t>
    </rPh>
    <phoneticPr fontId="3"/>
  </si>
  <si>
    <t>（２）年金生活者支援給付金の制度・手続きに関する相談</t>
    <rPh sb="3" eb="5">
      <t>ネンキン</t>
    </rPh>
    <rPh sb="5" eb="8">
      <t>セイカツシャ</t>
    </rPh>
    <rPh sb="8" eb="10">
      <t>シエン</t>
    </rPh>
    <rPh sb="10" eb="13">
      <t>キュウフキン</t>
    </rPh>
    <rPh sb="14" eb="16">
      <t>セイド</t>
    </rPh>
    <rPh sb="17" eb="19">
      <t>テツヅ</t>
    </rPh>
    <rPh sb="21" eb="22">
      <t>カン</t>
    </rPh>
    <rPh sb="24" eb="26">
      <t>ソウダン</t>
    </rPh>
    <phoneticPr fontId="3"/>
  </si>
  <si>
    <t>（３）各種情報提供
①法定受託事務以外の各種申請書及び届書等の回送</t>
    <rPh sb="3" eb="5">
      <t>カクシュ</t>
    </rPh>
    <rPh sb="5" eb="7">
      <t>ジョウホウ</t>
    </rPh>
    <rPh sb="7" eb="9">
      <t>テイキョウ</t>
    </rPh>
    <rPh sb="11" eb="13">
      <t>ホウテイ</t>
    </rPh>
    <rPh sb="13" eb="15">
      <t>ジュタク</t>
    </rPh>
    <rPh sb="15" eb="17">
      <t>ジム</t>
    </rPh>
    <rPh sb="17" eb="19">
      <t>イガイ</t>
    </rPh>
    <rPh sb="20" eb="22">
      <t>カクシュ</t>
    </rPh>
    <rPh sb="22" eb="25">
      <t>シンセイショ</t>
    </rPh>
    <rPh sb="25" eb="26">
      <t>オヨ</t>
    </rPh>
    <rPh sb="27" eb="29">
      <t>トドケショ</t>
    </rPh>
    <rPh sb="29" eb="30">
      <t>トウ</t>
    </rPh>
    <rPh sb="31" eb="33">
      <t>カイソウ</t>
    </rPh>
    <phoneticPr fontId="3"/>
  </si>
  <si>
    <t>（３）各種情報提供
②市町村が独自に行う認定請求の勧奨</t>
    <rPh sb="3" eb="5">
      <t>カクシュ</t>
    </rPh>
    <rPh sb="5" eb="7">
      <t>ジョウホウ</t>
    </rPh>
    <rPh sb="7" eb="9">
      <t>テイキョウ</t>
    </rPh>
    <rPh sb="11" eb="14">
      <t>シチョウソン</t>
    </rPh>
    <rPh sb="15" eb="17">
      <t>ドクジ</t>
    </rPh>
    <rPh sb="18" eb="19">
      <t>オコナ</t>
    </rPh>
    <rPh sb="20" eb="22">
      <t>ニンテイ</t>
    </rPh>
    <rPh sb="25" eb="27">
      <t>カンショウ</t>
    </rPh>
    <phoneticPr fontId="3"/>
  </si>
  <si>
    <t>（３）各種情報提供
③　①以外の情報提供</t>
    <rPh sb="3" eb="5">
      <t>カクシュ</t>
    </rPh>
    <rPh sb="5" eb="7">
      <t>ジョウホウ</t>
    </rPh>
    <rPh sb="7" eb="9">
      <t>テイキョウ</t>
    </rPh>
    <rPh sb="13" eb="15">
      <t>イガイ</t>
    </rPh>
    <rPh sb="16" eb="18">
      <t>ジョウホウ</t>
    </rPh>
    <rPh sb="18" eb="20">
      <t>テイキョウ</t>
    </rPh>
    <phoneticPr fontId="3"/>
  </si>
  <si>
    <t>（３）各種情報提供
④　情報提供に必要なシステム開発等</t>
    <rPh sb="3" eb="5">
      <t>カクシュ</t>
    </rPh>
    <rPh sb="5" eb="7">
      <t>ジョウホウ</t>
    </rPh>
    <rPh sb="7" eb="9">
      <t>テイキョウ</t>
    </rPh>
    <rPh sb="12" eb="14">
      <t>ジョウホウ</t>
    </rPh>
    <rPh sb="14" eb="16">
      <t>テイキョウ</t>
    </rPh>
    <rPh sb="17" eb="19">
      <t>ヒツヨウ</t>
    </rPh>
    <rPh sb="24" eb="27">
      <t>カイハツトウ</t>
    </rPh>
    <phoneticPr fontId="3"/>
  </si>
  <si>
    <t>（４）その他地域の実情を踏まえた協力・連携</t>
    <rPh sb="5" eb="6">
      <t>タ</t>
    </rPh>
    <rPh sb="6" eb="8">
      <t>チイキ</t>
    </rPh>
    <rPh sb="9" eb="11">
      <t>ジツジョウ</t>
    </rPh>
    <rPh sb="12" eb="13">
      <t>フ</t>
    </rPh>
    <rPh sb="16" eb="18">
      <t>キョウリョク</t>
    </rPh>
    <rPh sb="19" eb="21">
      <t>レンケイ</t>
    </rPh>
    <phoneticPr fontId="3"/>
  </si>
  <si>
    <r>
      <t>給料・諸手当・報酬・</t>
    </r>
    <r>
      <rPr>
        <sz val="9"/>
        <color theme="1"/>
        <rFont val="ＭＳ Ｐゴシック"/>
        <family val="3"/>
        <charset val="128"/>
      </rPr>
      <t xml:space="preserve">
共済費・負担金等</t>
    </r>
    <rPh sb="0" eb="2">
      <t>キュウリョウ</t>
    </rPh>
    <rPh sb="3" eb="4">
      <t>ショ</t>
    </rPh>
    <rPh sb="4" eb="6">
      <t>テア</t>
    </rPh>
    <rPh sb="7" eb="9">
      <t>ホウシュウ</t>
    </rPh>
    <rPh sb="11" eb="13">
      <t>キョウサイ</t>
    </rPh>
    <rPh sb="13" eb="14">
      <t>ヒ</t>
    </rPh>
    <rPh sb="15" eb="18">
      <t>フタンキン</t>
    </rPh>
    <rPh sb="18" eb="19">
      <t>トウ</t>
    </rPh>
    <phoneticPr fontId="3"/>
  </si>
  <si>
    <t>給与600,140円、非常勤職員報酬161,520円、非常勤職員共済組合負担金等19,201円、広報職員給与1,172円</t>
    <rPh sb="0" eb="2">
      <t>キュウヨ</t>
    </rPh>
    <rPh sb="9" eb="10">
      <t>エン</t>
    </rPh>
    <rPh sb="11" eb="14">
      <t>ヒジョウキン</t>
    </rPh>
    <rPh sb="14" eb="16">
      <t>ショクイン</t>
    </rPh>
    <rPh sb="16" eb="18">
      <t>ホウシュウ</t>
    </rPh>
    <rPh sb="25" eb="26">
      <t>エン</t>
    </rPh>
    <rPh sb="27" eb="30">
      <t>ヒジョウキン</t>
    </rPh>
    <rPh sb="30" eb="32">
      <t>ショクイン</t>
    </rPh>
    <rPh sb="32" eb="34">
      <t>キョウサイ</t>
    </rPh>
    <rPh sb="34" eb="36">
      <t>クミアイ</t>
    </rPh>
    <rPh sb="36" eb="39">
      <t>フタンキン</t>
    </rPh>
    <rPh sb="39" eb="40">
      <t>トウ</t>
    </rPh>
    <rPh sb="46" eb="47">
      <t>エン</t>
    </rPh>
    <rPh sb="48" eb="50">
      <t>コウホウ</t>
    </rPh>
    <rPh sb="50" eb="52">
      <t>ショクイン</t>
    </rPh>
    <rPh sb="52" eb="54">
      <t>キュウヨ</t>
    </rPh>
    <rPh sb="59" eb="60">
      <t>エン</t>
    </rPh>
    <phoneticPr fontId="3"/>
  </si>
  <si>
    <t>報  償  費</t>
    <rPh sb="0" eb="1">
      <t>ホウ</t>
    </rPh>
    <rPh sb="3" eb="4">
      <t>ショウ</t>
    </rPh>
    <rPh sb="6" eb="7">
      <t>ヒ</t>
    </rPh>
    <phoneticPr fontId="3"/>
  </si>
  <si>
    <t>旅     費</t>
    <rPh sb="0" eb="1">
      <t>タビ</t>
    </rPh>
    <rPh sb="6" eb="7">
      <t>ヒ</t>
    </rPh>
    <phoneticPr fontId="3"/>
  </si>
  <si>
    <t>消 耗 品 費</t>
    <rPh sb="0" eb="1">
      <t>ケ</t>
    </rPh>
    <rPh sb="2" eb="3">
      <t>モウ</t>
    </rPh>
    <rPh sb="4" eb="5">
      <t>シナ</t>
    </rPh>
    <rPh sb="6" eb="7">
      <t>ヒ</t>
    </rPh>
    <phoneticPr fontId="3"/>
  </si>
  <si>
    <t>消耗品28円</t>
    <rPh sb="0" eb="2">
      <t>ショウモウ</t>
    </rPh>
    <rPh sb="2" eb="3">
      <t>ヒン</t>
    </rPh>
    <rPh sb="5" eb="6">
      <t>エン</t>
    </rPh>
    <phoneticPr fontId="3"/>
  </si>
  <si>
    <t>食  糧  費</t>
    <rPh sb="0" eb="1">
      <t>ショク</t>
    </rPh>
    <rPh sb="3" eb="4">
      <t>カテ</t>
    </rPh>
    <rPh sb="6" eb="7">
      <t>ヒ</t>
    </rPh>
    <phoneticPr fontId="3"/>
  </si>
  <si>
    <t>広報誌10,186円</t>
    <rPh sb="0" eb="3">
      <t>コウホウシ</t>
    </rPh>
    <rPh sb="9" eb="10">
      <t>エン</t>
    </rPh>
    <phoneticPr fontId="3"/>
  </si>
  <si>
    <t>光 熱 水 費</t>
    <rPh sb="0" eb="1">
      <t>ヒカリ</t>
    </rPh>
    <rPh sb="2" eb="3">
      <t>ネツ</t>
    </rPh>
    <rPh sb="4" eb="5">
      <t>ミズ</t>
    </rPh>
    <rPh sb="6" eb="7">
      <t>ヒ</t>
    </rPh>
    <phoneticPr fontId="3"/>
  </si>
  <si>
    <t>電気料6,843円　上下水道料582円
ガス代80円</t>
    <rPh sb="0" eb="2">
      <t>デンキ</t>
    </rPh>
    <rPh sb="2" eb="3">
      <t>リョウ</t>
    </rPh>
    <rPh sb="8" eb="9">
      <t>エン</t>
    </rPh>
    <rPh sb="10" eb="12">
      <t>ジョウゲ</t>
    </rPh>
    <rPh sb="12" eb="14">
      <t>スイドウ</t>
    </rPh>
    <rPh sb="14" eb="15">
      <t>リョウ</t>
    </rPh>
    <rPh sb="18" eb="19">
      <t>エン</t>
    </rPh>
    <rPh sb="22" eb="23">
      <t>ダイ</t>
    </rPh>
    <rPh sb="25" eb="26">
      <t>エン</t>
    </rPh>
    <phoneticPr fontId="3"/>
  </si>
  <si>
    <t>修  繕  費</t>
    <rPh sb="0" eb="1">
      <t>オサム</t>
    </rPh>
    <rPh sb="3" eb="4">
      <t>ツクロ</t>
    </rPh>
    <rPh sb="6" eb="7">
      <t>ヒ</t>
    </rPh>
    <phoneticPr fontId="3"/>
  </si>
  <si>
    <t>電話料2,052円</t>
    <rPh sb="0" eb="2">
      <t>デンワ</t>
    </rPh>
    <rPh sb="2" eb="3">
      <t>リョウ</t>
    </rPh>
    <rPh sb="8" eb="9">
      <t>エン</t>
    </rPh>
    <phoneticPr fontId="3"/>
  </si>
  <si>
    <t>広  告  料</t>
    <rPh sb="0" eb="1">
      <t>ヒロ</t>
    </rPh>
    <rPh sb="3" eb="4">
      <t>コク</t>
    </rPh>
    <rPh sb="6" eb="7">
      <t>リョウ</t>
    </rPh>
    <phoneticPr fontId="3"/>
  </si>
  <si>
    <t>手  数  料</t>
    <rPh sb="0" eb="1">
      <t>テ</t>
    </rPh>
    <rPh sb="3" eb="4">
      <t>カズ</t>
    </rPh>
    <rPh sb="6" eb="7">
      <t>リョウ</t>
    </rPh>
    <phoneticPr fontId="3"/>
  </si>
  <si>
    <t>委  託  料</t>
    <rPh sb="0" eb="1">
      <t>イ</t>
    </rPh>
    <rPh sb="3" eb="4">
      <t>コトヅケ</t>
    </rPh>
    <rPh sb="6" eb="7">
      <t>リョウ</t>
    </rPh>
    <phoneticPr fontId="3"/>
  </si>
  <si>
    <t>備 品 購 入 費</t>
    <rPh sb="0" eb="1">
      <t>ソナエ</t>
    </rPh>
    <rPh sb="2" eb="3">
      <t>シナ</t>
    </rPh>
    <rPh sb="4" eb="5">
      <t>コウ</t>
    </rPh>
    <rPh sb="6" eb="7">
      <t>イリ</t>
    </rPh>
    <rPh sb="8" eb="9">
      <t>ヒ</t>
    </rPh>
    <phoneticPr fontId="3"/>
  </si>
  <si>
    <t>合   計</t>
    <rPh sb="0" eb="1">
      <t>ゴウ</t>
    </rPh>
    <rPh sb="4" eb="5">
      <t>ケイ</t>
    </rPh>
    <phoneticPr fontId="3"/>
  </si>
  <si>
    <t>縦合計＝横合計</t>
    <rPh sb="0" eb="1">
      <t>タテ</t>
    </rPh>
    <rPh sb="1" eb="3">
      <t>ゴウケイ</t>
    </rPh>
    <rPh sb="4" eb="5">
      <t>ヨコ</t>
    </rPh>
    <rPh sb="5" eb="7">
      <t>ゴウケイ</t>
    </rPh>
    <phoneticPr fontId="3"/>
  </si>
  <si>
    <t>様式第５号</t>
    <rPh sb="0" eb="2">
      <t>ヨウシキ</t>
    </rPh>
    <rPh sb="2" eb="3">
      <t>ダイ</t>
    </rPh>
    <rPh sb="4" eb="5">
      <t>ゴウ</t>
    </rPh>
    <phoneticPr fontId="3"/>
  </si>
  <si>
    <t>都道府
県番号</t>
    <phoneticPr fontId="3"/>
  </si>
  <si>
    <t>市町村
番   号</t>
    <phoneticPr fontId="3"/>
  </si>
  <si>
    <t>事務組織</t>
    <rPh sb="0" eb="2">
      <t>ジム</t>
    </rPh>
    <rPh sb="2" eb="4">
      <t>ソシキ</t>
    </rPh>
    <phoneticPr fontId="3"/>
  </si>
  <si>
    <t>区分</t>
    <rPh sb="0" eb="2">
      <t>クブン</t>
    </rPh>
    <phoneticPr fontId="3"/>
  </si>
  <si>
    <t>本庁</t>
    <rPh sb="0" eb="2">
      <t>ホンチョウ</t>
    </rPh>
    <phoneticPr fontId="3"/>
  </si>
  <si>
    <t>支所・出張所等</t>
    <rPh sb="0" eb="2">
      <t>シショ</t>
    </rPh>
    <rPh sb="3" eb="5">
      <t>シュッチョウ</t>
    </rPh>
    <rPh sb="5" eb="6">
      <t>ショ</t>
    </rPh>
    <rPh sb="6" eb="7">
      <t>トウ</t>
    </rPh>
    <phoneticPr fontId="3"/>
  </si>
  <si>
    <t>兼　任　職　員　個　人　別　内　訳</t>
    <rPh sb="0" eb="1">
      <t>ケン</t>
    </rPh>
    <rPh sb="2" eb="3">
      <t>ニン</t>
    </rPh>
    <rPh sb="4" eb="5">
      <t>ショク</t>
    </rPh>
    <rPh sb="6" eb="7">
      <t>イン</t>
    </rPh>
    <rPh sb="8" eb="9">
      <t>コ</t>
    </rPh>
    <rPh sb="10" eb="11">
      <t>ジン</t>
    </rPh>
    <rPh sb="12" eb="13">
      <t>ベツ</t>
    </rPh>
    <rPh sb="14" eb="15">
      <t>ナイ</t>
    </rPh>
    <rPh sb="16" eb="17">
      <t>ヤク</t>
    </rPh>
    <phoneticPr fontId="3"/>
  </si>
  <si>
    <t>A</t>
    <phoneticPr fontId="3"/>
  </si>
  <si>
    <t>C</t>
  </si>
  <si>
    <t>課の名称</t>
    <rPh sb="0" eb="1">
      <t>カ</t>
    </rPh>
    <rPh sb="2" eb="4">
      <t>メイショウ</t>
    </rPh>
    <phoneticPr fontId="3"/>
  </si>
  <si>
    <t>保険課</t>
    <rPh sb="0" eb="2">
      <t>ホケン</t>
    </rPh>
    <rPh sb="2" eb="3">
      <t>カ</t>
    </rPh>
    <phoneticPr fontId="3"/>
  </si>
  <si>
    <t>ヵ所</t>
    <rPh sb="1" eb="2">
      <t>ショ</t>
    </rPh>
    <phoneticPr fontId="3"/>
  </si>
  <si>
    <t>職名</t>
    <rPh sb="0" eb="1">
      <t>ショク</t>
    </rPh>
    <rPh sb="1" eb="2">
      <t>メイ</t>
    </rPh>
    <phoneticPr fontId="3"/>
  </si>
  <si>
    <t>氏名</t>
    <rPh sb="0" eb="2">
      <t>シメイ</t>
    </rPh>
    <phoneticPr fontId="3"/>
  </si>
  <si>
    <t>（符号）</t>
    <rPh sb="1" eb="3">
      <t>フゴウ</t>
    </rPh>
    <phoneticPr fontId="3"/>
  </si>
  <si>
    <t>年齢</t>
    <rPh sb="0" eb="2">
      <t>ネンレイ</t>
    </rPh>
    <phoneticPr fontId="3"/>
  </si>
  <si>
    <t>事務従事月数</t>
    <rPh sb="0" eb="2">
      <t>ジム</t>
    </rPh>
    <rPh sb="2" eb="4">
      <t>ジュウジ</t>
    </rPh>
    <rPh sb="4" eb="6">
      <t>ツキスウ</t>
    </rPh>
    <phoneticPr fontId="3"/>
  </si>
  <si>
    <t>兼任事務従事割合</t>
    <rPh sb="0" eb="2">
      <t>ケンニン</t>
    </rPh>
    <rPh sb="2" eb="4">
      <t>ジム</t>
    </rPh>
    <rPh sb="4" eb="6">
      <t>ジュウジ</t>
    </rPh>
    <rPh sb="6" eb="8">
      <t>ワリアイ</t>
    </rPh>
    <phoneticPr fontId="3"/>
  </si>
  <si>
    <t>年間実質職員数</t>
    <rPh sb="0" eb="2">
      <t>ネンカン</t>
    </rPh>
    <rPh sb="2" eb="4">
      <t>ジッシツ</t>
    </rPh>
    <rPh sb="4" eb="7">
      <t>ショクインスウ</t>
    </rPh>
    <phoneticPr fontId="3"/>
  </si>
  <si>
    <t>B</t>
    <phoneticPr fontId="3"/>
  </si>
  <si>
    <t>係・グループ
の名称</t>
    <rPh sb="0" eb="1">
      <t>カカリ</t>
    </rPh>
    <rPh sb="8" eb="10">
      <t>メイショウ</t>
    </rPh>
    <phoneticPr fontId="3"/>
  </si>
  <si>
    <t>戸籍年金係</t>
    <rPh sb="0" eb="2">
      <t>コセキ</t>
    </rPh>
    <rPh sb="2" eb="4">
      <t>ネンキン</t>
    </rPh>
    <rPh sb="4" eb="5">
      <t>カカリ</t>
    </rPh>
    <phoneticPr fontId="3"/>
  </si>
  <si>
    <t>国民年金事務</t>
    <rPh sb="0" eb="2">
      <t>コクミン</t>
    </rPh>
    <rPh sb="2" eb="4">
      <t>ネンキン</t>
    </rPh>
    <rPh sb="4" eb="6">
      <t>ジム</t>
    </rPh>
    <phoneticPr fontId="3"/>
  </si>
  <si>
    <t>年金生活者支援給付</t>
    <rPh sb="0" eb="2">
      <t>ネンキン</t>
    </rPh>
    <rPh sb="2" eb="5">
      <t>セイカツシャ</t>
    </rPh>
    <rPh sb="5" eb="7">
      <t>シエン</t>
    </rPh>
    <rPh sb="7" eb="9">
      <t>キュウフ</t>
    </rPh>
    <phoneticPr fontId="3"/>
  </si>
  <si>
    <t>国民健康保険事務</t>
    <rPh sb="0" eb="2">
      <t>コクミン</t>
    </rPh>
    <rPh sb="2" eb="4">
      <t>ケンコウ</t>
    </rPh>
    <rPh sb="4" eb="6">
      <t>ホケン</t>
    </rPh>
    <rPh sb="6" eb="8">
      <t>ジム</t>
    </rPh>
    <phoneticPr fontId="3"/>
  </si>
  <si>
    <t>戸籍住民関係事務</t>
    <rPh sb="0" eb="2">
      <t>コセキ</t>
    </rPh>
    <rPh sb="2" eb="4">
      <t>ジュウミン</t>
    </rPh>
    <rPh sb="4" eb="6">
      <t>カンケイ</t>
    </rPh>
    <rPh sb="6" eb="8">
      <t>ジム</t>
    </rPh>
    <phoneticPr fontId="3"/>
  </si>
  <si>
    <t>その他の事務</t>
    <rPh sb="2" eb="3">
      <t>タ</t>
    </rPh>
    <rPh sb="4" eb="6">
      <t>ジム</t>
    </rPh>
    <phoneticPr fontId="3"/>
  </si>
  <si>
    <t>年金生活者支援給付金</t>
    <rPh sb="0" eb="2">
      <t>ネンキン</t>
    </rPh>
    <rPh sb="2" eb="5">
      <t>セイカツシャ</t>
    </rPh>
    <rPh sb="5" eb="7">
      <t>シエン</t>
    </rPh>
    <rPh sb="7" eb="10">
      <t>キュウフキン</t>
    </rPh>
    <phoneticPr fontId="3"/>
  </si>
  <si>
    <t>C</t>
    <phoneticPr fontId="3"/>
  </si>
  <si>
    <t>基礎年金等</t>
    <rPh sb="0" eb="2">
      <t>キソ</t>
    </rPh>
    <rPh sb="2" eb="5">
      <t>ネンキントウ</t>
    </rPh>
    <phoneticPr fontId="3"/>
  </si>
  <si>
    <t>福祉年金</t>
    <rPh sb="0" eb="2">
      <t>フクシ</t>
    </rPh>
    <rPh sb="2" eb="4">
      <t>ネンキン</t>
    </rPh>
    <phoneticPr fontId="3"/>
  </si>
  <si>
    <t>特別障害</t>
    <rPh sb="0" eb="2">
      <t>トクベツ</t>
    </rPh>
    <rPh sb="2" eb="4">
      <t>ショウガイ</t>
    </rPh>
    <phoneticPr fontId="3"/>
  </si>
  <si>
    <t>備考（協力・連携）</t>
    <rPh sb="0" eb="2">
      <t>ビコウ</t>
    </rPh>
    <rPh sb="3" eb="5">
      <t>キョウリョク</t>
    </rPh>
    <rPh sb="6" eb="8">
      <t>レンケイ</t>
    </rPh>
    <phoneticPr fontId="3"/>
  </si>
  <si>
    <t>事務職員数</t>
    <rPh sb="0" eb="2">
      <t>ジム</t>
    </rPh>
    <rPh sb="2" eb="4">
      <t>ショクイン</t>
    </rPh>
    <rPh sb="4" eb="5">
      <t>スウ</t>
    </rPh>
    <phoneticPr fontId="3"/>
  </si>
  <si>
    <t>事務区分</t>
    <rPh sb="0" eb="2">
      <t>ジム</t>
    </rPh>
    <rPh sb="2" eb="4">
      <t>クブン</t>
    </rPh>
    <phoneticPr fontId="3"/>
  </si>
  <si>
    <t>職名</t>
    <rPh sb="0" eb="2">
      <t>ショクメイ</t>
    </rPh>
    <phoneticPr fontId="3"/>
  </si>
  <si>
    <t>特別障害給付金</t>
    <rPh sb="0" eb="2">
      <t>トクベツ</t>
    </rPh>
    <rPh sb="2" eb="4">
      <t>ショウガイ</t>
    </rPh>
    <rPh sb="4" eb="7">
      <t>キュウフキン</t>
    </rPh>
    <phoneticPr fontId="3"/>
  </si>
  <si>
    <t>配置
職員数</t>
    <rPh sb="0" eb="2">
      <t>ハイチ</t>
    </rPh>
    <rPh sb="3" eb="6">
      <t>ショクインスウ</t>
    </rPh>
    <phoneticPr fontId="3"/>
  </si>
  <si>
    <t>配置
職員数</t>
    <rPh sb="0" eb="1">
      <t>クバ</t>
    </rPh>
    <rPh sb="1" eb="2">
      <t>オキ</t>
    </rPh>
    <rPh sb="3" eb="6">
      <t>ショクインスウ</t>
    </rPh>
    <phoneticPr fontId="3"/>
  </si>
  <si>
    <t>年度初日現在</t>
    <rPh sb="0" eb="2">
      <t>ネンド</t>
    </rPh>
    <rPh sb="2" eb="4">
      <t>ショニチ</t>
    </rPh>
    <rPh sb="4" eb="6">
      <t>ゲンザイ</t>
    </rPh>
    <phoneticPr fontId="3"/>
  </si>
  <si>
    <t>年度末現在</t>
    <rPh sb="0" eb="3">
      <t>ネンドマツ</t>
    </rPh>
    <rPh sb="3" eb="5">
      <t>ゲンザイ</t>
    </rPh>
    <phoneticPr fontId="3"/>
  </si>
  <si>
    <t>年度末日現在</t>
    <rPh sb="0" eb="2">
      <t>ネンド</t>
    </rPh>
    <rPh sb="2" eb="3">
      <t>マツ</t>
    </rPh>
    <rPh sb="3" eb="4">
      <t>ビ</t>
    </rPh>
    <rPh sb="4" eb="6">
      <t>ゲンザイ</t>
    </rPh>
    <phoneticPr fontId="3"/>
  </si>
  <si>
    <t>①×②</t>
    <phoneticPr fontId="3"/>
  </si>
  <si>
    <t>①×③</t>
    <phoneticPr fontId="3"/>
  </si>
  <si>
    <t>①×④</t>
    <phoneticPr fontId="3"/>
  </si>
  <si>
    <t>①×⑤</t>
    <phoneticPr fontId="3"/>
  </si>
  <si>
    <t>①</t>
    <phoneticPr fontId="3"/>
  </si>
  <si>
    <t>②</t>
    <phoneticPr fontId="3"/>
  </si>
  <si>
    <t>③</t>
    <phoneticPr fontId="3"/>
  </si>
  <si>
    <t>④</t>
    <phoneticPr fontId="3"/>
  </si>
  <si>
    <t>⑤</t>
    <phoneticPr fontId="3"/>
  </si>
  <si>
    <t>/12</t>
    <phoneticPr fontId="3"/>
  </si>
  <si>
    <t>歳</t>
    <rPh sb="0" eb="1">
      <t>サイ</t>
    </rPh>
    <phoneticPr fontId="3"/>
  </si>
  <si>
    <t>月</t>
    <rPh sb="0" eb="1">
      <t>ツキ</t>
    </rPh>
    <phoneticPr fontId="3"/>
  </si>
  <si>
    <t>%</t>
    <phoneticPr fontId="3"/>
  </si>
  <si>
    <t>人</t>
    <rPh sb="0" eb="1">
      <t>ニン</t>
    </rPh>
    <phoneticPr fontId="3"/>
  </si>
  <si>
    <t>(A)</t>
    <phoneticPr fontId="3"/>
  </si>
  <si>
    <t>(A)/12</t>
    <phoneticPr fontId="3"/>
  </si>
  <si>
    <t>課長</t>
    <rPh sb="0" eb="2">
      <t>カチョウ</t>
    </rPh>
    <phoneticPr fontId="3"/>
  </si>
  <si>
    <t>係長</t>
    <rPh sb="0" eb="2">
      <t>カカリチョウ</t>
    </rPh>
    <phoneticPr fontId="3"/>
  </si>
  <si>
    <t>係員</t>
    <rPh sb="0" eb="2">
      <t>カカリイン</t>
    </rPh>
    <phoneticPr fontId="3"/>
  </si>
  <si>
    <t>その他</t>
    <rPh sb="2" eb="3">
      <t>タ</t>
    </rPh>
    <phoneticPr fontId="3"/>
  </si>
  <si>
    <t>前年度職員数</t>
    <rPh sb="0" eb="3">
      <t>ゼンネンド</t>
    </rPh>
    <rPh sb="3" eb="6">
      <t>ショクインスウ</t>
    </rPh>
    <phoneticPr fontId="3"/>
  </si>
  <si>
    <t>専任</t>
    <rPh sb="0" eb="2">
      <t>センニン</t>
    </rPh>
    <phoneticPr fontId="3"/>
  </si>
  <si>
    <t>兼任</t>
    <rPh sb="0" eb="2">
      <t>ケンニン</t>
    </rPh>
    <phoneticPr fontId="3"/>
  </si>
  <si>
    <t>※　　摘　　　要</t>
    <rPh sb="3" eb="4">
      <t>テキ</t>
    </rPh>
    <rPh sb="7" eb="8">
      <t>ヨウ</t>
    </rPh>
    <phoneticPr fontId="3"/>
  </si>
  <si>
    <t>基礎</t>
    <rPh sb="0" eb="2">
      <t>キソ</t>
    </rPh>
    <phoneticPr fontId="3"/>
  </si>
  <si>
    <t>配置職員 （人）
（年度末日現在）</t>
    <rPh sb="0" eb="2">
      <t>ハイチ</t>
    </rPh>
    <rPh sb="2" eb="4">
      <t>ショクイン</t>
    </rPh>
    <rPh sb="6" eb="7">
      <t>ニン</t>
    </rPh>
    <rPh sb="10" eb="12">
      <t>ネンド</t>
    </rPh>
    <rPh sb="12" eb="13">
      <t>マツ</t>
    </rPh>
    <rPh sb="13" eb="14">
      <t>ヒ</t>
    </rPh>
    <rPh sb="14" eb="16">
      <t>ゲンザイ</t>
    </rPh>
    <phoneticPr fontId="3"/>
  </si>
  <si>
    <t>実質職員 （人）</t>
    <rPh sb="0" eb="2">
      <t>ジッシツ</t>
    </rPh>
    <rPh sb="2" eb="4">
      <t>ショクイン</t>
    </rPh>
    <rPh sb="6" eb="7">
      <t>ニン</t>
    </rPh>
    <phoneticPr fontId="3"/>
  </si>
  <si>
    <t>福祉</t>
    <rPh sb="0" eb="2">
      <t>フクシ</t>
    </rPh>
    <phoneticPr fontId="3"/>
  </si>
  <si>
    <t>特障</t>
    <rPh sb="0" eb="1">
      <t>トク</t>
    </rPh>
    <rPh sb="1" eb="2">
      <t>ショウ</t>
    </rPh>
    <phoneticPr fontId="3"/>
  </si>
  <si>
    <t>法定受託</t>
    <rPh sb="0" eb="2">
      <t>ホウテイ</t>
    </rPh>
    <rPh sb="2" eb="4">
      <t>ジュタク</t>
    </rPh>
    <phoneticPr fontId="3"/>
  </si>
  <si>
    <t>様式第５号別紙</t>
    <rPh sb="0" eb="2">
      <t>ヨウシキ</t>
    </rPh>
    <rPh sb="2" eb="3">
      <t>ダイ</t>
    </rPh>
    <rPh sb="4" eb="5">
      <t>ゴウ</t>
    </rPh>
    <rPh sb="5" eb="7">
      <t>ベッシ</t>
    </rPh>
    <phoneticPr fontId="3"/>
  </si>
  <si>
    <t>作業用シート</t>
    <rPh sb="0" eb="3">
      <t>サギョウヨウ</t>
    </rPh>
    <phoneticPr fontId="3"/>
  </si>
  <si>
    <t>兼　任　職　員　個　人　別　内　訳</t>
    <rPh sb="0" eb="1">
      <t>ケン</t>
    </rPh>
    <rPh sb="2" eb="3">
      <t>ニン</t>
    </rPh>
    <rPh sb="4" eb="5">
      <t>ショク</t>
    </rPh>
    <rPh sb="6" eb="7">
      <t>イン</t>
    </rPh>
    <rPh sb="8" eb="9">
      <t>コ</t>
    </rPh>
    <rPh sb="10" eb="11">
      <t>ヒト</t>
    </rPh>
    <rPh sb="12" eb="13">
      <t>ベツ</t>
    </rPh>
    <rPh sb="14" eb="15">
      <t>ナイ</t>
    </rPh>
    <rPh sb="16" eb="17">
      <t>ヤク</t>
    </rPh>
    <phoneticPr fontId="3"/>
  </si>
  <si>
    <t>所属</t>
    <rPh sb="0" eb="2">
      <t>ショゾク</t>
    </rPh>
    <phoneticPr fontId="3"/>
  </si>
  <si>
    <t>記号</t>
    <rPh sb="0" eb="2">
      <t>キゴウ</t>
    </rPh>
    <phoneticPr fontId="3"/>
  </si>
  <si>
    <t>生年月日</t>
    <rPh sb="0" eb="2">
      <t>セイネン</t>
    </rPh>
    <rPh sb="2" eb="4">
      <t>ガッピ</t>
    </rPh>
    <phoneticPr fontId="3"/>
  </si>
  <si>
    <t>事務従事期間</t>
    <rPh sb="0" eb="2">
      <t>ジム</t>
    </rPh>
    <rPh sb="2" eb="4">
      <t>ジュウジ</t>
    </rPh>
    <rPh sb="4" eb="6">
      <t>キカン</t>
    </rPh>
    <phoneticPr fontId="3"/>
  </si>
  <si>
    <t>事務従事割合</t>
    <rPh sb="0" eb="2">
      <t>ジム</t>
    </rPh>
    <rPh sb="2" eb="4">
      <t>ジュウジ</t>
    </rPh>
    <rPh sb="4" eb="6">
      <t>ワリアイ</t>
    </rPh>
    <phoneticPr fontId="3"/>
  </si>
  <si>
    <t>従事割合チェック
（合計１００％）</t>
    <rPh sb="0" eb="2">
      <t>ジュウジ</t>
    </rPh>
    <rPh sb="2" eb="4">
      <t>ワリアイ</t>
    </rPh>
    <rPh sb="10" eb="12">
      <t>ゴウケイ</t>
    </rPh>
    <phoneticPr fontId="3"/>
  </si>
  <si>
    <t>年金生活者支援給付金</t>
    <phoneticPr fontId="3"/>
  </si>
  <si>
    <t>国民健康保険
事務</t>
    <rPh sb="0" eb="2">
      <t>コクミン</t>
    </rPh>
    <rPh sb="2" eb="4">
      <t>ケンコウ</t>
    </rPh>
    <rPh sb="4" eb="6">
      <t>ホケン</t>
    </rPh>
    <rPh sb="7" eb="9">
      <t>ジム</t>
    </rPh>
    <phoneticPr fontId="3"/>
  </si>
  <si>
    <t>戸籍住民関係
事務</t>
    <rPh sb="0" eb="2">
      <t>コセキ</t>
    </rPh>
    <rPh sb="2" eb="4">
      <t>ジュウミン</t>
    </rPh>
    <rPh sb="4" eb="6">
      <t>カンケイ</t>
    </rPh>
    <rPh sb="7" eb="9">
      <t>ジム</t>
    </rPh>
    <phoneticPr fontId="3"/>
  </si>
  <si>
    <t>支所</t>
    <rPh sb="0" eb="2">
      <t>シショ</t>
    </rPh>
    <phoneticPr fontId="3"/>
  </si>
  <si>
    <t>年金生活者支援給付金</t>
    <rPh sb="0" eb="2">
      <t>ネンキン</t>
    </rPh>
    <rPh sb="2" eb="5">
      <t>セイカツシャ</t>
    </rPh>
    <rPh sb="5" eb="7">
      <t>シエン</t>
    </rPh>
    <rPh sb="7" eb="9">
      <t>キュウフ</t>
    </rPh>
    <rPh sb="9" eb="10">
      <t>キン</t>
    </rPh>
    <phoneticPr fontId="3"/>
  </si>
  <si>
    <t>協力・連携（国年）</t>
    <rPh sb="0" eb="2">
      <t>キョウリョク</t>
    </rPh>
    <rPh sb="3" eb="5">
      <t>レンケイ</t>
    </rPh>
    <rPh sb="6" eb="7">
      <t>コク</t>
    </rPh>
    <rPh sb="7" eb="8">
      <t>ネン</t>
    </rPh>
    <phoneticPr fontId="3"/>
  </si>
  <si>
    <t>法定受託事務（給付金）</t>
    <rPh sb="0" eb="2">
      <t>ホウテイ</t>
    </rPh>
    <rPh sb="2" eb="4">
      <t>ジュタク</t>
    </rPh>
    <rPh sb="4" eb="6">
      <t>ジム</t>
    </rPh>
    <rPh sb="7" eb="10">
      <t>キュウフキン</t>
    </rPh>
    <phoneticPr fontId="3"/>
  </si>
  <si>
    <t>協力・連携（給付金）</t>
    <rPh sb="0" eb="2">
      <t>キョウリョク</t>
    </rPh>
    <rPh sb="3" eb="5">
      <t>レンケイ</t>
    </rPh>
    <rPh sb="6" eb="9">
      <t>キュウフキン</t>
    </rPh>
    <phoneticPr fontId="3"/>
  </si>
  <si>
    <t>年</t>
    <rPh sb="0" eb="1">
      <t>トシ</t>
    </rPh>
    <phoneticPr fontId="3"/>
  </si>
  <si>
    <t>特障</t>
    <rPh sb="0" eb="2">
      <t>トクショウ</t>
    </rPh>
    <phoneticPr fontId="3"/>
  </si>
  <si>
    <t>％</t>
    <phoneticPr fontId="3"/>
  </si>
  <si>
    <t>本庁</t>
    <rPh sb="0" eb="2">
      <t>ホンチョウ</t>
    </rPh>
    <phoneticPr fontId="2"/>
  </si>
  <si>
    <t>課長</t>
    <rPh sb="0" eb="2">
      <t>カチョウ</t>
    </rPh>
    <phoneticPr fontId="2"/>
  </si>
  <si>
    <t>あ</t>
  </si>
  <si>
    <t>～</t>
  </si>
  <si>
    <t>係長</t>
    <rPh sb="0" eb="2">
      <t>カカリチョウ</t>
    </rPh>
    <phoneticPr fontId="2"/>
  </si>
  <si>
    <t>い</t>
  </si>
  <si>
    <t>係員</t>
    <rPh sb="0" eb="2">
      <t>カカリイン</t>
    </rPh>
    <phoneticPr fontId="2"/>
  </si>
  <si>
    <t>う</t>
  </si>
  <si>
    <t>え</t>
  </si>
  <si>
    <t>A</t>
  </si>
  <si>
    <t>支所</t>
    <rPh sb="0" eb="2">
      <t>シショ</t>
    </rPh>
    <phoneticPr fontId="2"/>
  </si>
  <si>
    <t>お</t>
  </si>
  <si>
    <t>～</t>
    <phoneticPr fontId="3"/>
  </si>
  <si>
    <t>年間実質職員数（庁舎別）</t>
    <rPh sb="0" eb="2">
      <t>ネンカン</t>
    </rPh>
    <rPh sb="2" eb="4">
      <t>ジッシツ</t>
    </rPh>
    <rPh sb="4" eb="6">
      <t>ショクイン</t>
    </rPh>
    <rPh sb="6" eb="7">
      <t>スウ</t>
    </rPh>
    <rPh sb="8" eb="10">
      <t>チョウシャ</t>
    </rPh>
    <rPh sb="10" eb="11">
      <t>ベツ</t>
    </rPh>
    <phoneticPr fontId="3"/>
  </si>
  <si>
    <t>協連</t>
    <rPh sb="0" eb="2">
      <t>キョウレン</t>
    </rPh>
    <phoneticPr fontId="3"/>
  </si>
  <si>
    <t>支所①</t>
    <rPh sb="0" eb="2">
      <t>シショ</t>
    </rPh>
    <phoneticPr fontId="3"/>
  </si>
  <si>
    <t>支所②</t>
    <rPh sb="0" eb="2">
      <t>シショ</t>
    </rPh>
    <phoneticPr fontId="3"/>
  </si>
  <si>
    <t>支所③</t>
    <rPh sb="0" eb="2">
      <t>シショ</t>
    </rPh>
    <phoneticPr fontId="3"/>
  </si>
  <si>
    <t>支所④</t>
    <rPh sb="0" eb="2">
      <t>シショ</t>
    </rPh>
    <phoneticPr fontId="3"/>
  </si>
  <si>
    <t>支所⑤</t>
    <rPh sb="0" eb="2">
      <t>シショ</t>
    </rPh>
    <phoneticPr fontId="3"/>
  </si>
  <si>
    <t>支所⑥</t>
    <rPh sb="0" eb="2">
      <t>シショ</t>
    </rPh>
    <phoneticPr fontId="3"/>
  </si>
  <si>
    <t>支所⑦</t>
    <rPh sb="0" eb="2">
      <t>シショ</t>
    </rPh>
    <phoneticPr fontId="3"/>
  </si>
  <si>
    <t>支所⑧</t>
    <rPh sb="0" eb="2">
      <t>シショ</t>
    </rPh>
    <phoneticPr fontId="3"/>
  </si>
  <si>
    <t>支所⑨</t>
    <rPh sb="0" eb="2">
      <t>シショ</t>
    </rPh>
    <phoneticPr fontId="3"/>
  </si>
  <si>
    <t>支所⑩</t>
    <rPh sb="0" eb="2">
      <t>シショ</t>
    </rPh>
    <phoneticPr fontId="3"/>
  </si>
  <si>
    <t>年間実質職員数チェック</t>
    <rPh sb="0" eb="2">
      <t>ネンカン</t>
    </rPh>
    <rPh sb="2" eb="4">
      <t>ジッシツ</t>
    </rPh>
    <rPh sb="4" eb="6">
      <t>ショクイン</t>
    </rPh>
    <rPh sb="6" eb="7">
      <t>スウ</t>
    </rPh>
    <phoneticPr fontId="3"/>
  </si>
  <si>
    <t>特別事情分（その他）</t>
    <rPh sb="0" eb="2">
      <t>トクベツ</t>
    </rPh>
    <rPh sb="2" eb="4">
      <t>ジジョウ</t>
    </rPh>
    <rPh sb="4" eb="5">
      <t>ブン</t>
    </rPh>
    <rPh sb="8" eb="9">
      <t>タ</t>
    </rPh>
    <phoneticPr fontId="3"/>
  </si>
  <si>
    <t>合　計</t>
    <rPh sb="0" eb="1">
      <t>ゴウ</t>
    </rPh>
    <rPh sb="2" eb="3">
      <t>ケイ</t>
    </rPh>
    <phoneticPr fontId="8"/>
  </si>
  <si>
    <t>所要（見込）額</t>
    <rPh sb="0" eb="2">
      <t>ショヨウ</t>
    </rPh>
    <rPh sb="3" eb="5">
      <t>ミコミ</t>
    </rPh>
    <rPh sb="6" eb="7">
      <t>ガク</t>
    </rPh>
    <phoneticPr fontId="3"/>
  </si>
  <si>
    <t>見積額</t>
    <rPh sb="0" eb="2">
      <t>ミツモリ</t>
    </rPh>
    <rPh sb="2" eb="3">
      <t>ガク</t>
    </rPh>
    <phoneticPr fontId="3"/>
  </si>
  <si>
    <t>※見積額超過額</t>
    <rPh sb="1" eb="3">
      <t>ミツモリ</t>
    </rPh>
    <rPh sb="3" eb="4">
      <t>ガク</t>
    </rPh>
    <rPh sb="4" eb="6">
      <t>チョウカ</t>
    </rPh>
    <rPh sb="6" eb="7">
      <t>ガク</t>
    </rPh>
    <phoneticPr fontId="3"/>
  </si>
  <si>
    <t>※見積額を超過した金額は、様式第３号の該当する項目に【超過分】として計上してください。</t>
    <rPh sb="1" eb="3">
      <t>ミツモリ</t>
    </rPh>
    <rPh sb="3" eb="4">
      <t>ガク</t>
    </rPh>
    <rPh sb="5" eb="7">
      <t>チョウカ</t>
    </rPh>
    <rPh sb="9" eb="11">
      <t>キンガク</t>
    </rPh>
    <rPh sb="13" eb="15">
      <t>ヨウシキ</t>
    </rPh>
    <rPh sb="15" eb="16">
      <t>ダイ</t>
    </rPh>
    <rPh sb="17" eb="18">
      <t>ゴウ</t>
    </rPh>
    <rPh sb="19" eb="21">
      <t>ガイトウ</t>
    </rPh>
    <rPh sb="23" eb="25">
      <t>コウモク</t>
    </rPh>
    <phoneticPr fontId="3"/>
  </si>
  <si>
    <t>確認用チェックリスト（OK以外の項目がないか確認してください）</t>
    <rPh sb="0" eb="2">
      <t>カクニン</t>
    </rPh>
    <rPh sb="2" eb="3">
      <t>ヨウ</t>
    </rPh>
    <rPh sb="13" eb="15">
      <t>イガイ</t>
    </rPh>
    <rPh sb="16" eb="18">
      <t>コウモク</t>
    </rPh>
    <rPh sb="22" eb="24">
      <t>カクニン</t>
    </rPh>
    <phoneticPr fontId="3"/>
  </si>
  <si>
    <t>様式１(2)</t>
    <rPh sb="0" eb="2">
      <t>ヨウシキ</t>
    </rPh>
    <phoneticPr fontId="3"/>
  </si>
  <si>
    <t>予算現額</t>
    <rPh sb="0" eb="2">
      <t>ヨサン</t>
    </rPh>
    <rPh sb="2" eb="4">
      <t>ゲンガク</t>
    </rPh>
    <phoneticPr fontId="3"/>
  </si>
  <si>
    <t>市町村長名</t>
    <rPh sb="0" eb="4">
      <t>シチョウソンチョウ</t>
    </rPh>
    <rPh sb="4" eb="5">
      <t>メイ</t>
    </rPh>
    <phoneticPr fontId="3"/>
  </si>
  <si>
    <t>法定受託事務
の支出済額合計</t>
    <rPh sb="0" eb="2">
      <t>ホウテイ</t>
    </rPh>
    <rPh sb="2" eb="4">
      <t>ジュタク</t>
    </rPh>
    <rPh sb="4" eb="6">
      <t>ジム</t>
    </rPh>
    <rPh sb="8" eb="14">
      <t>シシュツズミガクゴウケイ</t>
    </rPh>
    <phoneticPr fontId="3"/>
  </si>
  <si>
    <t>協力・連携
の支出済額合計</t>
    <rPh sb="0" eb="2">
      <t>キョウリョク</t>
    </rPh>
    <rPh sb="3" eb="5">
      <t>レンケイ</t>
    </rPh>
    <rPh sb="7" eb="13">
      <t>シシュツズミガクゴウケイ</t>
    </rPh>
    <phoneticPr fontId="3"/>
  </si>
  <si>
    <t>特別事情分
の支出済額合計</t>
    <rPh sb="0" eb="2">
      <t>トクベツ</t>
    </rPh>
    <rPh sb="2" eb="4">
      <t>ジジョウ</t>
    </rPh>
    <rPh sb="4" eb="5">
      <t>ブン</t>
    </rPh>
    <rPh sb="7" eb="13">
      <t>シシュツズミガクゴウケイ</t>
    </rPh>
    <phoneticPr fontId="3"/>
  </si>
  <si>
    <t>対象外経費
の支出済額合計</t>
    <rPh sb="0" eb="3">
      <t>タイショウガイ</t>
    </rPh>
    <rPh sb="3" eb="5">
      <t>ケイヒ</t>
    </rPh>
    <rPh sb="7" eb="13">
      <t>シシュツズミガクゴウケイ</t>
    </rPh>
    <phoneticPr fontId="3"/>
  </si>
  <si>
    <t>様式４</t>
    <rPh sb="0" eb="2">
      <t>ヨウシキ</t>
    </rPh>
    <phoneticPr fontId="3"/>
  </si>
  <si>
    <t>縦合計・
横合計</t>
    <rPh sb="0" eb="1">
      <t>タテ</t>
    </rPh>
    <rPh sb="1" eb="3">
      <t>ゴウケイ</t>
    </rPh>
    <rPh sb="5" eb="6">
      <t>ヨコ</t>
    </rPh>
    <rPh sb="6" eb="8">
      <t>ゴウケイ</t>
    </rPh>
    <phoneticPr fontId="3"/>
  </si>
  <si>
    <t>様式５</t>
    <rPh sb="0" eb="2">
      <t>ヨウシキ</t>
    </rPh>
    <phoneticPr fontId="3"/>
  </si>
  <si>
    <t>課・係の名称</t>
    <rPh sb="0" eb="1">
      <t>カ</t>
    </rPh>
    <rPh sb="2" eb="3">
      <t>カカリ</t>
    </rPh>
    <rPh sb="4" eb="6">
      <t>メイショウ</t>
    </rPh>
    <phoneticPr fontId="3"/>
  </si>
  <si>
    <t>支所数</t>
    <rPh sb="0" eb="2">
      <t>シショ</t>
    </rPh>
    <rPh sb="2" eb="3">
      <t>スウ</t>
    </rPh>
    <phoneticPr fontId="3"/>
  </si>
  <si>
    <t>様式５別紙</t>
    <rPh sb="0" eb="2">
      <t>ヨウシキ</t>
    </rPh>
    <rPh sb="3" eb="5">
      <t>ベッシ</t>
    </rPh>
    <phoneticPr fontId="3"/>
  </si>
  <si>
    <t>従事割合</t>
    <rPh sb="0" eb="2">
      <t>ジュウジ</t>
    </rPh>
    <rPh sb="2" eb="4">
      <t>ワリアイ</t>
    </rPh>
    <phoneticPr fontId="3"/>
  </si>
  <si>
    <t>年間実質
職員数</t>
    <rPh sb="0" eb="2">
      <t>ネンカン</t>
    </rPh>
    <rPh sb="2" eb="4">
      <t>ジッシツ</t>
    </rPh>
    <rPh sb="5" eb="8">
      <t>ショクインスウ</t>
    </rPh>
    <phoneticPr fontId="3"/>
  </si>
  <si>
    <t>添付書類チェックシート（ご提出いただくもの（各１部））</t>
    <rPh sb="0" eb="2">
      <t>テンプ</t>
    </rPh>
    <rPh sb="2" eb="4">
      <t>ショルイ</t>
    </rPh>
    <phoneticPr fontId="3"/>
  </si>
  <si>
    <t>※添付した書類にチェックを入れてください。</t>
    <phoneticPr fontId="3"/>
  </si>
  <si>
    <t>チェック欄</t>
    <phoneticPr fontId="3"/>
  </si>
  <si>
    <t>人件費算出表（国年・給付金統合）
　（※国民年金と共通で１部）</t>
    <rPh sb="0" eb="3">
      <t>ジンケンヒ</t>
    </rPh>
    <rPh sb="3" eb="5">
      <t>サンシュツ</t>
    </rPh>
    <rPh sb="5" eb="6">
      <t>ヒョウ</t>
    </rPh>
    <rPh sb="20" eb="22">
      <t>コクミン</t>
    </rPh>
    <rPh sb="22" eb="24">
      <t>ネンキン</t>
    </rPh>
    <rPh sb="25" eb="27">
      <t>キョウツウ</t>
    </rPh>
    <rPh sb="29" eb="30">
      <t>ブ</t>
    </rPh>
    <phoneticPr fontId="3"/>
  </si>
  <si>
    <t>○</t>
  </si>
  <si>
    <t>該当なし</t>
    <rPh sb="0" eb="2">
      <t>ガイトウ</t>
    </rPh>
    <phoneticPr fontId="3"/>
  </si>
  <si>
    <t>物件費支出内訳一覧表（国年・給付金統合）
　（※国民年金と共通で１部）</t>
    <rPh sb="0" eb="3">
      <t>ブッケンヒ</t>
    </rPh>
    <rPh sb="3" eb="5">
      <t>シシュツ</t>
    </rPh>
    <rPh sb="5" eb="7">
      <t>ウチワケ</t>
    </rPh>
    <rPh sb="7" eb="9">
      <t>イチラン</t>
    </rPh>
    <rPh sb="9" eb="10">
      <t>ヒョウ</t>
    </rPh>
    <rPh sb="11" eb="13">
      <t>コクネン</t>
    </rPh>
    <rPh sb="14" eb="17">
      <t>キュウフキン</t>
    </rPh>
    <rPh sb="17" eb="19">
      <t>トウゴウ</t>
    </rPh>
    <phoneticPr fontId="3"/>
  </si>
  <si>
    <t>【物件費】 共通経費一覧表（国年・給付金統合）
　（※国民年金と共通で１部）</t>
    <rPh sb="1" eb="4">
      <t>ブッケンヒ</t>
    </rPh>
    <rPh sb="6" eb="8">
      <t>キョウツウ</t>
    </rPh>
    <rPh sb="8" eb="10">
      <t>ケイヒ</t>
    </rPh>
    <rPh sb="10" eb="12">
      <t>イチラン</t>
    </rPh>
    <rPh sb="12" eb="13">
      <t>ヒョウ</t>
    </rPh>
    <phoneticPr fontId="3"/>
  </si>
  <si>
    <t>○</t>
    <phoneticPr fontId="3"/>
  </si>
  <si>
    <t>電算関係経費（電算関係委託料、電子計算機使用料、電子計算機使用負担金）　に係る算出根拠資料
　（※国民年金と共通で１部）</t>
    <rPh sb="0" eb="2">
      <t>デンサン</t>
    </rPh>
    <rPh sb="2" eb="4">
      <t>カンケイ</t>
    </rPh>
    <rPh sb="4" eb="6">
      <t>ケイヒ</t>
    </rPh>
    <rPh sb="7" eb="9">
      <t>デンサン</t>
    </rPh>
    <rPh sb="9" eb="11">
      <t>カンケイ</t>
    </rPh>
    <rPh sb="11" eb="14">
      <t>イタクリョウ</t>
    </rPh>
    <rPh sb="15" eb="17">
      <t>デンシ</t>
    </rPh>
    <rPh sb="17" eb="20">
      <t>ケイサンキ</t>
    </rPh>
    <rPh sb="20" eb="22">
      <t>シヨウ</t>
    </rPh>
    <rPh sb="22" eb="23">
      <t>リョウ</t>
    </rPh>
    <rPh sb="24" eb="26">
      <t>デンシ</t>
    </rPh>
    <rPh sb="26" eb="29">
      <t>ケイサンキ</t>
    </rPh>
    <rPh sb="29" eb="31">
      <t>シヨウ</t>
    </rPh>
    <rPh sb="31" eb="33">
      <t>フタン</t>
    </rPh>
    <rPh sb="33" eb="34">
      <t>キン</t>
    </rPh>
    <rPh sb="37" eb="38">
      <t>カカ</t>
    </rPh>
    <rPh sb="39" eb="41">
      <t>サンシュツ</t>
    </rPh>
    <rPh sb="41" eb="43">
      <t>コンキョ</t>
    </rPh>
    <rPh sb="43" eb="45">
      <t>シリョウ</t>
    </rPh>
    <phoneticPr fontId="3"/>
  </si>
  <si>
    <t>　</t>
    <phoneticPr fontId="3"/>
  </si>
  <si>
    <t>令和６年度分年金生活者支援給付金関連記事掲載分の広報誌の写し及び広報誌の掲載に係る費用の算出根拠資料</t>
    <rPh sb="0" eb="2">
      <t>レイワ</t>
    </rPh>
    <rPh sb="3" eb="5">
      <t>ネンド</t>
    </rPh>
    <rPh sb="5" eb="6">
      <t>ブン</t>
    </rPh>
    <rPh sb="6" eb="8">
      <t>ネンキン</t>
    </rPh>
    <rPh sb="8" eb="11">
      <t>セイカツシャ</t>
    </rPh>
    <rPh sb="11" eb="13">
      <t>シエン</t>
    </rPh>
    <rPh sb="13" eb="16">
      <t>キュウフキン</t>
    </rPh>
    <rPh sb="16" eb="18">
      <t>カンレン</t>
    </rPh>
    <rPh sb="18" eb="20">
      <t>キジ</t>
    </rPh>
    <rPh sb="20" eb="22">
      <t>ケイサイ</t>
    </rPh>
    <rPh sb="22" eb="23">
      <t>ブン</t>
    </rPh>
    <rPh sb="24" eb="27">
      <t>コウホウシ</t>
    </rPh>
    <rPh sb="28" eb="29">
      <t>ウツ</t>
    </rPh>
    <rPh sb="30" eb="31">
      <t>オヨ</t>
    </rPh>
    <rPh sb="32" eb="35">
      <t>コウホウシ</t>
    </rPh>
    <rPh sb="36" eb="38">
      <t>ケイサイ</t>
    </rPh>
    <rPh sb="39" eb="40">
      <t>カカ</t>
    </rPh>
    <rPh sb="41" eb="43">
      <t>ヒヨウ</t>
    </rPh>
    <rPh sb="44" eb="46">
      <t>サンシュツ</t>
    </rPh>
    <rPh sb="46" eb="48">
      <t>コンキョ</t>
    </rPh>
    <rPh sb="48" eb="50">
      <t>シリョウ</t>
    </rPh>
    <phoneticPr fontId="3"/>
  </si>
  <si>
    <t>　特別事情分で措置される以下システム改修経費に係る算出根拠資料</t>
    <rPh sb="1" eb="3">
      <t>トクベツ</t>
    </rPh>
    <rPh sb="3" eb="5">
      <t>ジジョウ</t>
    </rPh>
    <rPh sb="5" eb="6">
      <t>ブン</t>
    </rPh>
    <rPh sb="7" eb="9">
      <t>ソチ</t>
    </rPh>
    <rPh sb="12" eb="14">
      <t>イカ</t>
    </rPh>
    <rPh sb="18" eb="20">
      <t>カイシュウ</t>
    </rPh>
    <rPh sb="20" eb="22">
      <t>ケイヒ</t>
    </rPh>
    <rPh sb="23" eb="24">
      <t>カカ</t>
    </rPh>
    <rPh sb="25" eb="27">
      <t>サンシュツ</t>
    </rPh>
    <rPh sb="27" eb="29">
      <t>コンキョ</t>
    </rPh>
    <rPh sb="29" eb="31">
      <t>シリョウ</t>
    </rPh>
    <phoneticPr fontId="3"/>
  </si>
  <si>
    <t>　（１）所得状況届への必要事項の記入を電子計算機により対応
　　    することを可能とすること</t>
    <phoneticPr fontId="3"/>
  </si>
  <si>
    <t>　（２）介護保険等の特別徴収に用いる基礎年金番号をシステム
　 　　上活用することを可能とすること</t>
    <rPh sb="4" eb="6">
      <t>カイゴ</t>
    </rPh>
    <rPh sb="6" eb="8">
      <t>ホケン</t>
    </rPh>
    <rPh sb="8" eb="9">
      <t>トウ</t>
    </rPh>
    <rPh sb="10" eb="12">
      <t>トクベツ</t>
    </rPh>
    <rPh sb="12" eb="14">
      <t>チョウシュウ</t>
    </rPh>
    <rPh sb="15" eb="16">
      <t>モチ</t>
    </rPh>
    <rPh sb="18" eb="20">
      <t>キソ</t>
    </rPh>
    <rPh sb="20" eb="22">
      <t>ネンキン</t>
    </rPh>
    <rPh sb="22" eb="24">
      <t>バンゴウ</t>
    </rPh>
    <rPh sb="34" eb="35">
      <t>ジョウ</t>
    </rPh>
    <rPh sb="35" eb="37">
      <t>カツヨウ</t>
    </rPh>
    <rPh sb="42" eb="44">
      <t>カノウ</t>
    </rPh>
    <phoneticPr fontId="3"/>
  </si>
  <si>
    <t>　（３）同一世帯員に住民登録外課税者がいる場合についても
         システム上把握することを可能とすること</t>
    <rPh sb="4" eb="6">
      <t>ドウイツ</t>
    </rPh>
    <rPh sb="6" eb="9">
      <t>セタイイン</t>
    </rPh>
    <rPh sb="10" eb="12">
      <t>ジュウミン</t>
    </rPh>
    <rPh sb="12" eb="14">
      <t>トウロク</t>
    </rPh>
    <rPh sb="14" eb="15">
      <t>ガイ</t>
    </rPh>
    <rPh sb="15" eb="17">
      <t>カゼイ</t>
    </rPh>
    <rPh sb="17" eb="18">
      <t>シャ</t>
    </rPh>
    <rPh sb="21" eb="23">
      <t>バアイ</t>
    </rPh>
    <rPh sb="42" eb="43">
      <t>ジョウ</t>
    </rPh>
    <rPh sb="43" eb="45">
      <t>ハアク</t>
    </rPh>
    <rPh sb="50" eb="52">
      <t>カノウ</t>
    </rPh>
    <phoneticPr fontId="3"/>
  </si>
  <si>
    <t>　（４）提供した所得情報等のデータ（71通知）の保存を可能と
        すること</t>
    <phoneticPr fontId="3"/>
  </si>
  <si>
    <r>
      <t>令和７年度の国民年金主管課の事務分掌表及び職員配置図　（年金生活者支援給付金と共通で1部）  （※R8.3.31時点のもの）
（</t>
    </r>
    <r>
      <rPr>
        <sz val="16"/>
        <color rgb="FFFF0000"/>
        <rFont val="ＭＳ Ｐゴシック"/>
        <family val="3"/>
        <charset val="128"/>
      </rPr>
      <t>共通経費に計上する全体の人数と、国民年金事務担当者及び年金生活者支援給付金事務担当者とが分かるように、マーカーで赤色は国年担当、青色は年金生活者支援給付金担当、共通経費の人数割りに計上する人には緑色を表示するといったように、人数割りの際にカウントした人が分かるようにしてください。</t>
    </r>
    <r>
      <rPr>
        <sz val="16"/>
        <rFont val="ＭＳ Ｐゴシック"/>
        <family val="3"/>
        <charset val="128"/>
      </rPr>
      <t>）</t>
    </r>
    <phoneticPr fontId="3"/>
  </si>
  <si>
    <t>フリガナ</t>
    <phoneticPr fontId="3"/>
  </si>
  <si>
    <t>担当者名</t>
    <rPh sb="0" eb="3">
      <t>タントウシャ</t>
    </rPh>
    <rPh sb="3" eb="4">
      <t>メイ</t>
    </rPh>
    <phoneticPr fontId="3"/>
  </si>
  <si>
    <t>連絡先</t>
    <rPh sb="0" eb="3">
      <t>レンラクサキ</t>
    </rPh>
    <phoneticPr fontId="3"/>
  </si>
  <si>
    <t>（１）ア　令和７年度税制改正に係る対応に必要なシステム開発等</t>
    <phoneticPr fontId="41"/>
  </si>
  <si>
    <t>（１）イ　その他システム改修</t>
    <phoneticPr fontId="3"/>
  </si>
  <si>
    <t>（２）その他</t>
    <rPh sb="5" eb="6">
      <t>タ</t>
    </rPh>
    <phoneticPr fontId="3"/>
  </si>
  <si>
    <t>上野　賢一郎</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</si>
</sst>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DBNum3][$-411]ggge&quot;年&quot;m&quot;月&quot;d&quot;日&quot;;@"/>
    <numFmt numFmtId="177" formatCode="0.000_ "/>
    <numFmt numFmtId="178" formatCode="#,##0.000;[Red]\-#,##0.000"/>
    <numFmt numFmtId="179" formatCode="[$-411]ggge&quot;年&quot;m&quot;月&quot;d&quot;日&quot;;@"/>
    <numFmt numFmtId="180" formatCode="&quot;¥&quot;#,##0_);[Red]\(&quot;¥&quot;#,##0\)"/>
    <numFmt numFmtId="181" formatCode="#&quot;月&quot;"/>
    <numFmt numFmtId="182" formatCode="#,##0.0_ ;[Red]\-#,##0.0\ "/>
    <numFmt numFmtId="183" formatCode="0.000"/>
  </numFmts>
  <fonts count="42"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4"/>
      <color theme="1"/>
      <name val="ＭＳ Ｐゴシック"/>
      <family val="3"/>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sz val="10.5"/>
      <color theme="1"/>
      <name val="ＭＳ ゴシック"/>
      <family val="3"/>
      <charset val="128"/>
    </font>
    <font>
      <sz val="10.5"/>
      <name val="ＭＳ ゴシック"/>
      <family val="3"/>
      <charset val="128"/>
    </font>
    <font>
      <sz val="8"/>
      <color theme="1"/>
      <name val="ＭＳ Ｐゴシック"/>
      <family val="3"/>
      <charset val="128"/>
    </font>
    <font>
      <sz val="7"/>
      <name val="ＭＳ Ｐゴシック"/>
      <family val="3"/>
      <charset val="128"/>
    </font>
    <font>
      <sz val="16"/>
      <name val="ＭＳ ゴシック"/>
      <family val="3"/>
      <charset val="128"/>
    </font>
    <font>
      <sz val="11"/>
      <name val="ＭＳ ゴシック"/>
      <family val="3"/>
      <charset val="128"/>
    </font>
    <font>
      <sz val="36"/>
      <name val="ＭＳ ゴシック"/>
      <family val="3"/>
      <charset val="128"/>
    </font>
    <font>
      <sz val="14"/>
      <name val="ＭＳ ゴシック"/>
      <family val="3"/>
      <charset val="128"/>
    </font>
    <font>
      <sz val="36"/>
      <color theme="1"/>
      <name val="ＭＳ ゴシック"/>
      <family val="3"/>
      <charset val="128"/>
    </font>
    <font>
      <b/>
      <sz val="12"/>
      <color theme="1"/>
      <name val="ＭＳ Ｐ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b/>
      <sz val="11"/>
      <color rgb="FFFF0000"/>
      <name val="ＭＳ Ｐゴシック"/>
      <family val="3"/>
      <charset val="128"/>
    </font>
    <font>
      <b/>
      <sz val="18"/>
      <name val="ＭＳ Ｐゴシック"/>
      <family val="3"/>
      <charset val="128"/>
    </font>
    <font>
      <sz val="20"/>
      <name val="ＭＳ ゴシック"/>
      <family val="3"/>
      <charset val="128"/>
    </font>
    <font>
      <b/>
      <sz val="24"/>
      <name val="ＭＳ ゴシック"/>
      <family val="3"/>
      <charset val="128"/>
    </font>
    <font>
      <sz val="16"/>
      <color rgb="FFFF0000"/>
      <name val="ＭＳ Ｐゴシック"/>
      <family val="3"/>
      <charset val="128"/>
    </font>
    <font>
      <sz val="20"/>
      <name val="ＭＳ Ｐゴシック"/>
      <family val="3"/>
      <charset val="128"/>
    </font>
    <font>
      <sz val="18"/>
      <name val="ＭＳ Ｐゴシック"/>
      <family val="3"/>
      <charset val="128"/>
    </font>
    <font>
      <sz val="16"/>
      <name val="ＭＳ Ｐゴシック"/>
      <family val="3"/>
      <charset val="128"/>
    </font>
    <font>
      <sz val="11"/>
      <color theme="0"/>
      <name val="ＭＳ ゴシック"/>
      <family val="3"/>
      <charset val="128"/>
    </font>
    <font>
      <sz val="11"/>
      <color rgb="FF002060"/>
      <name val="ＭＳ Ｐ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2"/>
      <color theme="1"/>
      <name val="ＭＳ ゴシック"/>
      <family val="3"/>
      <charset val="128"/>
    </font>
    <font>
      <sz val="12"/>
      <color theme="1"/>
      <name val="ＭＳ Ｐゴシック"/>
      <family val="3"/>
      <charset val="128"/>
    </font>
    <font>
      <sz val="12"/>
      <color rgb="FF002060"/>
      <name val="ＭＳ Ｐゴシック"/>
      <family val="3"/>
      <charset val="128"/>
    </font>
    <font>
      <sz val="14"/>
      <color theme="1"/>
      <name val="ＭＳ Ｐゴシック"/>
      <family val="3"/>
      <charset val="128"/>
    </font>
    <font>
      <sz val="6"/>
      <name val="游ゴシック"/>
      <family val="2"/>
      <charset val="128"/>
      <scheme val="minor"/>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n">
        <color indexed="64"/>
      </top>
      <bottom style="thick">
        <color rgb="FFFF0000"/>
      </bottom>
      <diagonal/>
    </border>
    <border>
      <left/>
      <right style="thin">
        <color indexed="64"/>
      </right>
      <top style="double">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cellStyleXfs>
  <cellXfs count="926">
    <xf numFmtId="0" fontId="0" fillId="0" borderId="0" xfId="0">
      <alignment vertical="center"/>
    </xf>
    <xf numFmtId="0" fontId="2" fillId="0" borderId="0" xfId="0" applyFont="1">
      <alignment vertical="center"/>
    </xf>
    <xf numFmtId="0" fontId="6" fillId="0" borderId="6" xfId="0" applyFont="1" applyBorder="1" applyAlignment="1" applyProtection="1">
      <alignment vertical="top"/>
      <protection locked="0"/>
    </xf>
    <xf numFmtId="0" fontId="6" fillId="0" borderId="7" xfId="0" applyFont="1" applyBorder="1" applyAlignment="1" applyProtection="1">
      <alignment vertical="top"/>
      <protection locked="0"/>
    </xf>
    <xf numFmtId="0" fontId="4" fillId="0" borderId="18" xfId="0" applyFont="1" applyBorder="1" applyAlignment="1">
      <alignment vertical="top"/>
    </xf>
    <xf numFmtId="0" fontId="6" fillId="0" borderId="15" xfId="0" applyFont="1" applyBorder="1" applyAlignment="1">
      <alignment vertical="top"/>
    </xf>
    <xf numFmtId="0" fontId="8" fillId="0" borderId="0" xfId="0" applyFont="1">
      <alignment vertical="center"/>
    </xf>
    <xf numFmtId="0" fontId="9" fillId="0" borderId="0" xfId="0" applyFont="1">
      <alignment vertical="center"/>
    </xf>
    <xf numFmtId="0" fontId="9" fillId="0" borderId="0" xfId="0" applyFont="1" applyAlignment="1">
      <alignment horizontal="left" vertical="center"/>
    </xf>
    <xf numFmtId="0" fontId="7" fillId="0" borderId="0" xfId="0" applyFont="1" applyAlignment="1">
      <alignment vertical="center" shrinkToFit="1"/>
    </xf>
    <xf numFmtId="0" fontId="11" fillId="0" borderId="0" xfId="0" applyFont="1" applyAlignment="1">
      <alignment horizontal="left" vertical="center"/>
    </xf>
    <xf numFmtId="0" fontId="12" fillId="0" borderId="0" xfId="0" applyFont="1" applyAlignment="1">
      <alignment horizontal="left" vertical="center"/>
    </xf>
    <xf numFmtId="0" fontId="4" fillId="0" borderId="0" xfId="0" applyFont="1">
      <alignment vertical="center"/>
    </xf>
    <xf numFmtId="38" fontId="4" fillId="0" borderId="2" xfId="1" applyFont="1" applyFill="1" applyBorder="1" applyAlignment="1" applyProtection="1">
      <alignment horizontal="right" vertical="center" shrinkToFit="1"/>
    </xf>
    <xf numFmtId="38" fontId="4" fillId="0" borderId="3" xfId="1" applyFont="1" applyFill="1" applyBorder="1" applyAlignment="1" applyProtection="1">
      <alignment horizontal="right" vertical="center" shrinkToFit="1"/>
    </xf>
    <xf numFmtId="38" fontId="4" fillId="0" borderId="4" xfId="1" applyFont="1" applyFill="1" applyBorder="1" applyAlignment="1" applyProtection="1">
      <alignment horizontal="right" vertical="center" shrinkToFit="1"/>
    </xf>
    <xf numFmtId="38" fontId="4" fillId="0" borderId="24" xfId="1" applyFont="1" applyFill="1" applyBorder="1" applyAlignment="1" applyProtection="1">
      <alignment horizontal="right" vertical="center" shrinkToFit="1"/>
    </xf>
    <xf numFmtId="0" fontId="4" fillId="0" borderId="25" xfId="0" applyFont="1" applyBorder="1" applyAlignment="1">
      <alignment horizontal="right" vertical="center" shrinkToFit="1"/>
    </xf>
    <xf numFmtId="0" fontId="4" fillId="0" borderId="3" xfId="0" applyFont="1" applyBorder="1" applyAlignment="1">
      <alignment horizontal="right" vertical="center" shrinkToFit="1"/>
    </xf>
    <xf numFmtId="0" fontId="4" fillId="0" borderId="4" xfId="0" applyFont="1" applyBorder="1" applyAlignment="1">
      <alignment horizontal="right" vertical="center" shrinkToFit="1"/>
    </xf>
    <xf numFmtId="0" fontId="4" fillId="0" borderId="2" xfId="0" applyFont="1" applyBorder="1" applyAlignment="1">
      <alignment horizontal="right" vertical="center" shrinkToFit="1"/>
    </xf>
    <xf numFmtId="49" fontId="4" fillId="0" borderId="2" xfId="1" applyNumberFormat="1" applyFont="1" applyFill="1" applyBorder="1" applyAlignment="1" applyProtection="1">
      <alignment shrinkToFit="1"/>
    </xf>
    <xf numFmtId="49" fontId="4" fillId="0" borderId="3" xfId="1" applyNumberFormat="1" applyFont="1" applyFill="1" applyBorder="1" applyAlignment="1" applyProtection="1">
      <alignment shrinkToFit="1"/>
    </xf>
    <xf numFmtId="49" fontId="4" fillId="0" borderId="4" xfId="1" applyNumberFormat="1" applyFont="1" applyFill="1" applyBorder="1" applyAlignment="1" applyProtection="1">
      <alignment shrinkToFit="1"/>
    </xf>
    <xf numFmtId="49" fontId="4" fillId="0" borderId="2" xfId="1" applyNumberFormat="1" applyFont="1" applyFill="1" applyBorder="1" applyAlignment="1" applyProtection="1">
      <alignment horizontal="center" shrinkToFit="1"/>
    </xf>
    <xf numFmtId="49" fontId="4" fillId="0" borderId="3" xfId="1" applyNumberFormat="1" applyFont="1" applyFill="1" applyBorder="1" applyAlignment="1" applyProtection="1">
      <alignment horizontal="center" shrinkToFit="1"/>
    </xf>
    <xf numFmtId="49" fontId="4" fillId="0" borderId="4" xfId="1" applyNumberFormat="1" applyFont="1" applyFill="1" applyBorder="1" applyAlignment="1" applyProtection="1">
      <alignment horizontal="center" shrinkToFit="1"/>
    </xf>
    <xf numFmtId="38" fontId="4" fillId="0" borderId="2" xfId="1" applyFont="1" applyFill="1" applyBorder="1" applyAlignment="1" applyProtection="1">
      <alignment shrinkToFit="1"/>
    </xf>
    <xf numFmtId="38" fontId="4" fillId="0" borderId="3" xfId="1" applyFont="1" applyFill="1" applyBorder="1" applyAlignment="1" applyProtection="1">
      <alignment shrinkToFit="1"/>
    </xf>
    <xf numFmtId="38" fontId="4" fillId="0" borderId="4" xfId="1" applyFont="1" applyFill="1" applyBorder="1" applyAlignment="1" applyProtection="1">
      <alignment shrinkToFit="1"/>
    </xf>
    <xf numFmtId="0" fontId="0" fillId="0" borderId="0" xfId="0" applyProtection="1">
      <alignment vertical="center"/>
      <protection locked="0"/>
    </xf>
    <xf numFmtId="0" fontId="2" fillId="0" borderId="0" xfId="0" applyFont="1" applyProtection="1">
      <alignment vertical="center"/>
      <protection locked="0"/>
    </xf>
    <xf numFmtId="0" fontId="5" fillId="0" borderId="0" xfId="0" applyFont="1" applyAlignment="1">
      <alignment vertical="center" shrinkToFit="1"/>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17"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right" vertical="center"/>
    </xf>
    <xf numFmtId="49" fontId="16" fillId="0" borderId="0" xfId="0" applyNumberFormat="1" applyFont="1">
      <alignment vertical="center"/>
    </xf>
    <xf numFmtId="49" fontId="16" fillId="0" borderId="0" xfId="0" applyNumberFormat="1" applyFont="1" applyAlignment="1"/>
    <xf numFmtId="0" fontId="16" fillId="0" borderId="0" xfId="0" applyFont="1" applyAlignment="1"/>
    <xf numFmtId="0" fontId="16" fillId="0" borderId="0" xfId="0" quotePrefix="1" applyFont="1">
      <alignment vertical="center"/>
    </xf>
    <xf numFmtId="0" fontId="17" fillId="0" borderId="0" xfId="0" applyFont="1">
      <alignment vertical="center"/>
    </xf>
    <xf numFmtId="0" fontId="2" fillId="2" borderId="0" xfId="0" applyFont="1" applyFill="1" applyAlignment="1" applyProtection="1">
      <alignment vertical="center" justifyLastLine="1"/>
      <protection locked="0"/>
    </xf>
    <xf numFmtId="0" fontId="2" fillId="0" borderId="0" xfId="0" applyFont="1" applyAlignment="1" applyProtection="1">
      <alignment vertical="center" justifyLastLine="1"/>
      <protection locked="0"/>
    </xf>
    <xf numFmtId="176" fontId="2" fillId="0" borderId="0" xfId="0" applyNumberFormat="1" applyFont="1" applyProtection="1">
      <alignmen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distributed" vertical="center" justifyLastLine="1"/>
      <protection locked="0"/>
    </xf>
    <xf numFmtId="0" fontId="19" fillId="0" borderId="0" xfId="0" applyFont="1" applyAlignment="1">
      <alignment vertical="top"/>
    </xf>
    <xf numFmtId="38" fontId="4" fillId="0" borderId="0" xfId="1" applyFont="1" applyFill="1" applyBorder="1" applyAlignment="1" applyProtection="1">
      <alignment vertical="center"/>
      <protection locked="0"/>
    </xf>
    <xf numFmtId="38" fontId="0" fillId="0" borderId="1" xfId="1" applyFont="1" applyFill="1" applyBorder="1" applyAlignment="1" applyProtection="1">
      <alignment horizontal="right" vertical="center" shrinkToFit="1"/>
    </xf>
    <xf numFmtId="38" fontId="0" fillId="0" borderId="9" xfId="1" applyFont="1" applyFill="1" applyBorder="1" applyAlignment="1" applyProtection="1">
      <alignment horizontal="right" vertical="center" shrinkToFit="1"/>
    </xf>
    <xf numFmtId="0" fontId="0" fillId="0" borderId="3" xfId="0" applyBorder="1">
      <alignment vertical="center"/>
    </xf>
    <xf numFmtId="0" fontId="0" fillId="0" borderId="4" xfId="0" applyBorder="1">
      <alignment vertical="center"/>
    </xf>
    <xf numFmtId="0" fontId="4" fillId="0" borderId="0" xfId="0" applyFont="1" applyAlignment="1">
      <alignment horizontal="center" vertical="center" wrapText="1"/>
    </xf>
    <xf numFmtId="0" fontId="0" fillId="0" borderId="0" xfId="0" applyAlignment="1">
      <alignment horizontal="center" vertical="center" shrinkToFit="1"/>
    </xf>
    <xf numFmtId="0" fontId="0" fillId="0" borderId="0" xfId="0" applyAlignment="1">
      <alignment horizontal="center" vertical="center"/>
    </xf>
    <xf numFmtId="0" fontId="4" fillId="0" borderId="14" xfId="0" applyFont="1" applyBorder="1" applyAlignment="1">
      <alignment horizontal="center" vertical="center" textRotation="255" wrapText="1"/>
    </xf>
    <xf numFmtId="0" fontId="4" fillId="0" borderId="14" xfId="0" applyFont="1" applyBorder="1" applyAlignment="1">
      <alignment vertical="center" textRotation="255" wrapText="1"/>
    </xf>
    <xf numFmtId="0" fontId="0" fillId="0" borderId="2" xfId="0" applyBorder="1">
      <alignment vertical="center"/>
    </xf>
    <xf numFmtId="0" fontId="6" fillId="0" borderId="8" xfId="0" applyFont="1" applyBorder="1" applyAlignment="1">
      <alignment horizontal="right" vertical="center"/>
    </xf>
    <xf numFmtId="0" fontId="6" fillId="0" borderId="2" xfId="0" applyFont="1" applyBorder="1" applyAlignment="1">
      <alignment horizontal="right" vertical="center"/>
    </xf>
    <xf numFmtId="0" fontId="6" fillId="0" borderId="4" xfId="0" applyFont="1" applyBorder="1" applyAlignment="1">
      <alignment horizontal="right" vertical="center"/>
    </xf>
    <xf numFmtId="0" fontId="6" fillId="0" borderId="3" xfId="0" applyFont="1" applyBorder="1" applyAlignment="1">
      <alignment horizontal="right" vertical="center"/>
    </xf>
    <xf numFmtId="0" fontId="6" fillId="0" borderId="0" xfId="0" applyFont="1" applyAlignment="1">
      <alignment horizontal="right" vertical="center"/>
    </xf>
    <xf numFmtId="38" fontId="0" fillId="0" borderId="9" xfId="0" applyNumberFormat="1" applyBorder="1" applyAlignment="1">
      <alignment horizontal="right" vertical="center"/>
    </xf>
    <xf numFmtId="38" fontId="1" fillId="0" borderId="9" xfId="1" applyFont="1" applyFill="1" applyBorder="1" applyAlignment="1" applyProtection="1">
      <alignment horizontal="right" vertical="center" shrinkToFit="1"/>
    </xf>
    <xf numFmtId="38" fontId="1" fillId="3" borderId="1" xfId="1" applyFont="1" applyFill="1" applyBorder="1" applyAlignment="1" applyProtection="1">
      <alignment horizontal="right" vertical="center" shrinkToFit="1"/>
      <protection locked="0"/>
    </xf>
    <xf numFmtId="38" fontId="1" fillId="0" borderId="1" xfId="1" applyFont="1" applyFill="1" applyBorder="1" applyAlignment="1" applyProtection="1">
      <alignment horizontal="right" vertical="center" shrinkToFit="1"/>
    </xf>
    <xf numFmtId="38" fontId="0" fillId="0" borderId="8" xfId="1" applyFont="1" applyFill="1" applyBorder="1" applyAlignment="1" applyProtection="1">
      <alignment horizontal="right" vertical="center" shrinkToFit="1"/>
    </xf>
    <xf numFmtId="0" fontId="0" fillId="0" borderId="0" xfId="0" applyAlignment="1">
      <alignment vertical="center" textRotation="255"/>
    </xf>
    <xf numFmtId="0" fontId="0" fillId="0" borderId="0" xfId="0" applyAlignment="1" applyProtection="1">
      <alignment vertical="top" wrapText="1"/>
      <protection locked="0"/>
    </xf>
    <xf numFmtId="0" fontId="0" fillId="0" borderId="14" xfId="0" applyBorder="1">
      <alignment vertical="center"/>
    </xf>
    <xf numFmtId="0" fontId="0" fillId="0" borderId="0" xfId="0" applyAlignment="1">
      <alignment horizontal="center" vertical="center" textRotation="255"/>
    </xf>
    <xf numFmtId="0" fontId="0" fillId="0" borderId="0" xfId="0" applyAlignment="1" applyProtection="1">
      <alignment horizontal="left" vertical="top" wrapText="1"/>
      <protection locked="0"/>
    </xf>
    <xf numFmtId="0" fontId="22" fillId="0" borderId="0" xfId="0" applyFont="1">
      <alignment vertical="center"/>
    </xf>
    <xf numFmtId="0" fontId="23" fillId="0" borderId="0" xfId="0" applyFont="1">
      <alignment vertical="center"/>
    </xf>
    <xf numFmtId="0" fontId="0" fillId="0" borderId="6" xfId="0" applyBorder="1">
      <alignment vertical="center"/>
    </xf>
    <xf numFmtId="0" fontId="4" fillId="0" borderId="0" xfId="0" applyFont="1" applyAlignment="1">
      <alignment horizontal="center" vertical="center" textRotation="255" wrapText="1"/>
    </xf>
    <xf numFmtId="0" fontId="4" fillId="0" borderId="14" xfId="0" applyFont="1" applyBorder="1" applyAlignment="1">
      <alignment horizontal="center" shrinkToFi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vertical="center" textRotation="255" shrinkToFit="1"/>
    </xf>
    <xf numFmtId="0" fontId="4" fillId="0" borderId="14" xfId="0" applyFont="1" applyBorder="1" applyAlignment="1">
      <alignment horizontal="center" vertical="center"/>
    </xf>
    <xf numFmtId="0" fontId="0" fillId="0" borderId="0" xfId="0" applyAlignment="1">
      <alignment vertical="center" shrinkToFit="1"/>
    </xf>
    <xf numFmtId="0" fontId="4" fillId="0" borderId="14" xfId="0" applyFont="1" applyBorder="1" applyAlignment="1">
      <alignment horizontal="right" vertical="distributed" textRotation="255" justifyLastLine="1"/>
    </xf>
    <xf numFmtId="0" fontId="4" fillId="0" borderId="15" xfId="0" applyFont="1" applyBorder="1" applyAlignment="1">
      <alignment horizontal="right" vertical="distributed" textRotation="255" justifyLastLine="1"/>
    </xf>
    <xf numFmtId="0" fontId="4" fillId="0" borderId="16" xfId="0" applyFont="1" applyBorder="1" applyAlignment="1">
      <alignment horizontal="right"/>
    </xf>
    <xf numFmtId="0" fontId="4" fillId="0" borderId="16" xfId="0" applyFont="1" applyBorder="1" applyAlignment="1">
      <alignment horizontal="right" vertical="center"/>
    </xf>
    <xf numFmtId="0" fontId="4" fillId="0" borderId="15" xfId="0" applyFont="1" applyBorder="1" applyAlignment="1">
      <alignment horizontal="right" vertical="center"/>
    </xf>
    <xf numFmtId="0" fontId="4" fillId="0" borderId="0" xfId="0" applyFont="1" applyAlignment="1">
      <alignment horizontal="right" vertical="center"/>
    </xf>
    <xf numFmtId="0" fontId="22" fillId="0" borderId="9" xfId="0" applyFont="1" applyBorder="1">
      <alignment vertical="center"/>
    </xf>
    <xf numFmtId="0" fontId="22" fillId="0" borderId="15" xfId="0" applyFont="1" applyBorder="1">
      <alignment vertical="center"/>
    </xf>
    <xf numFmtId="0" fontId="22" fillId="0" borderId="16" xfId="0" applyFont="1" applyBorder="1">
      <alignment vertical="center"/>
    </xf>
    <xf numFmtId="0" fontId="22" fillId="0" borderId="5" xfId="0" applyFont="1" applyBorder="1">
      <alignment vertical="center"/>
    </xf>
    <xf numFmtId="0" fontId="22" fillId="0" borderId="7" xfId="0" applyFont="1" applyBorder="1">
      <alignment vertical="center"/>
    </xf>
    <xf numFmtId="0" fontId="4" fillId="0" borderId="0" xfId="0" applyFont="1" applyAlignment="1">
      <alignment vertical="center" textRotation="255" wrapText="1"/>
    </xf>
    <xf numFmtId="181" fontId="0" fillId="0" borderId="0" xfId="0" applyNumberFormat="1">
      <alignment vertical="center"/>
    </xf>
    <xf numFmtId="0" fontId="0" fillId="0" borderId="1" xfId="0" applyBorder="1">
      <alignment vertical="center"/>
    </xf>
    <xf numFmtId="0" fontId="22" fillId="3" borderId="52" xfId="0" applyFont="1" applyFill="1" applyBorder="1" applyAlignment="1" applyProtection="1">
      <alignment horizontal="center" vertical="center" shrinkToFit="1"/>
      <protection locked="0"/>
    </xf>
    <xf numFmtId="0" fontId="22" fillId="3" borderId="13" xfId="0" applyFont="1" applyFill="1" applyBorder="1" applyAlignment="1">
      <alignment horizontal="center" vertical="center"/>
    </xf>
    <xf numFmtId="0" fontId="22" fillId="3" borderId="1" xfId="0" applyFont="1" applyFill="1" applyBorder="1" applyAlignment="1" applyProtection="1">
      <alignment horizontal="center" vertical="center" shrinkToFit="1"/>
      <protection locked="0"/>
    </xf>
    <xf numFmtId="57" fontId="22" fillId="3" borderId="13" xfId="0" applyNumberFormat="1" applyFont="1" applyFill="1" applyBorder="1" applyAlignment="1" applyProtection="1">
      <alignment horizontal="center" vertical="center" shrinkToFit="1"/>
      <protection locked="0"/>
    </xf>
    <xf numFmtId="38" fontId="22" fillId="0" borderId="47" xfId="0" applyNumberFormat="1" applyFont="1" applyBorder="1" applyAlignment="1">
      <alignment horizontal="center" vertical="center" shrinkToFit="1"/>
    </xf>
    <xf numFmtId="38" fontId="22" fillId="0" borderId="13" xfId="0" applyNumberFormat="1" applyFont="1" applyBorder="1" applyAlignment="1">
      <alignment horizontal="center" vertical="center" shrinkToFit="1"/>
    </xf>
    <xf numFmtId="38" fontId="22" fillId="3" borderId="1" xfId="2" applyFont="1" applyFill="1" applyBorder="1" applyAlignment="1" applyProtection="1">
      <alignment vertical="center" shrinkToFit="1"/>
      <protection locked="0"/>
    </xf>
    <xf numFmtId="181" fontId="22" fillId="3" borderId="12" xfId="1" applyNumberFormat="1" applyFont="1" applyFill="1" applyBorder="1" applyAlignment="1" applyProtection="1">
      <alignment horizontal="right" vertical="center" shrinkToFit="1"/>
      <protection locked="0"/>
    </xf>
    <xf numFmtId="38" fontId="6" fillId="0" borderId="12" xfId="1" applyFont="1" applyFill="1" applyBorder="1" applyAlignment="1" applyProtection="1">
      <alignment horizontal="right" vertical="center" shrinkToFit="1"/>
    </xf>
    <xf numFmtId="182" fontId="22" fillId="3" borderId="1" xfId="2" applyNumberFormat="1" applyFont="1" applyFill="1" applyBorder="1" applyAlignment="1" applyProtection="1">
      <alignment vertical="center" shrinkToFit="1"/>
      <protection locked="0"/>
    </xf>
    <xf numFmtId="182" fontId="22" fillId="3" borderId="13" xfId="2" applyNumberFormat="1" applyFont="1" applyFill="1" applyBorder="1" applyAlignment="1" applyProtection="1">
      <alignment vertical="center" shrinkToFit="1"/>
      <protection locked="0"/>
    </xf>
    <xf numFmtId="182" fontId="22" fillId="3" borderId="12" xfId="2" applyNumberFormat="1" applyFont="1" applyFill="1" applyBorder="1" applyAlignment="1" applyProtection="1">
      <alignment vertical="center" shrinkToFit="1"/>
      <protection locked="0"/>
    </xf>
    <xf numFmtId="182" fontId="22" fillId="3" borderId="13" xfId="1" applyNumberFormat="1" applyFont="1" applyFill="1" applyBorder="1" applyAlignment="1" applyProtection="1">
      <alignment vertical="center" shrinkToFit="1"/>
      <protection locked="0"/>
    </xf>
    <xf numFmtId="182" fontId="22" fillId="3" borderId="1" xfId="1" applyNumberFormat="1" applyFont="1" applyFill="1" applyBorder="1" applyAlignment="1" applyProtection="1">
      <alignment vertical="center" shrinkToFit="1"/>
      <protection locked="0"/>
    </xf>
    <xf numFmtId="178" fontId="22" fillId="0" borderId="9" xfId="0" applyNumberFormat="1" applyFont="1" applyBorder="1" applyAlignment="1">
      <alignment horizontal="right" vertical="center" shrinkToFit="1"/>
    </xf>
    <xf numFmtId="0" fontId="24" fillId="0" borderId="0" xfId="0" applyFont="1" applyAlignment="1">
      <alignment horizontal="center" vertical="center"/>
    </xf>
    <xf numFmtId="38" fontId="0" fillId="0" borderId="0" xfId="0" applyNumberFormat="1">
      <alignment vertical="center"/>
    </xf>
    <xf numFmtId="183" fontId="0" fillId="0" borderId="0" xfId="0" applyNumberFormat="1">
      <alignment vertical="center"/>
    </xf>
    <xf numFmtId="0" fontId="0" fillId="0" borderId="11" xfId="0" applyBorder="1">
      <alignment vertical="center"/>
    </xf>
    <xf numFmtId="0" fontId="22" fillId="3" borderId="47" xfId="0" applyFont="1" applyFill="1" applyBorder="1" applyAlignment="1" applyProtection="1">
      <alignment horizontal="center" vertical="center" shrinkToFit="1"/>
      <protection locked="0"/>
    </xf>
    <xf numFmtId="57" fontId="22" fillId="3" borderId="1" xfId="0" applyNumberFormat="1" applyFont="1" applyFill="1" applyBorder="1" applyAlignment="1" applyProtection="1">
      <alignment horizontal="center" vertical="center" shrinkToFit="1"/>
      <protection locked="0"/>
    </xf>
    <xf numFmtId="181" fontId="22" fillId="3" borderId="11" xfId="1" applyNumberFormat="1" applyFont="1" applyFill="1" applyBorder="1" applyAlignment="1" applyProtection="1">
      <alignment horizontal="right" vertical="center" shrinkToFit="1"/>
      <protection locked="0"/>
    </xf>
    <xf numFmtId="181" fontId="22" fillId="3" borderId="13" xfId="1" applyNumberFormat="1" applyFont="1" applyFill="1" applyBorder="1" applyAlignment="1" applyProtection="1">
      <alignment horizontal="right" vertical="center" shrinkToFit="1"/>
      <protection locked="0"/>
    </xf>
    <xf numFmtId="178" fontId="22" fillId="0" borderId="5" xfId="0" applyNumberFormat="1" applyFont="1" applyBorder="1" applyAlignment="1">
      <alignment horizontal="right" vertical="center" shrinkToFit="1"/>
    </xf>
    <xf numFmtId="178" fontId="22" fillId="0" borderId="1" xfId="0" applyNumberFormat="1" applyFont="1" applyBorder="1" applyAlignment="1">
      <alignment horizontal="right" vertical="center" shrinkToFit="1"/>
    </xf>
    <xf numFmtId="0" fontId="22" fillId="3" borderId="5" xfId="0" applyFont="1" applyFill="1" applyBorder="1" applyAlignment="1" applyProtection="1">
      <alignment horizontal="center" vertical="center" shrinkToFit="1"/>
      <protection locked="0"/>
    </xf>
    <xf numFmtId="0" fontId="22" fillId="3" borderId="53" xfId="0" applyFont="1" applyFill="1" applyBorder="1" applyAlignment="1" applyProtection="1">
      <alignment horizontal="center" vertical="center" shrinkToFit="1"/>
      <protection locked="0"/>
    </xf>
    <xf numFmtId="57" fontId="22" fillId="3" borderId="5" xfId="0" applyNumberFormat="1" applyFont="1" applyFill="1" applyBorder="1" applyAlignment="1" applyProtection="1">
      <alignment horizontal="center" vertical="center" shrinkToFit="1"/>
      <protection locked="0"/>
    </xf>
    <xf numFmtId="38" fontId="22" fillId="0" borderId="54" xfId="0" applyNumberFormat="1" applyFont="1" applyBorder="1" applyAlignment="1">
      <alignment horizontal="center" vertical="center" shrinkToFit="1"/>
    </xf>
    <xf numFmtId="38" fontId="22" fillId="0" borderId="53" xfId="0" applyNumberFormat="1" applyFont="1" applyBorder="1" applyAlignment="1">
      <alignment horizontal="center" vertical="center" shrinkToFit="1"/>
    </xf>
    <xf numFmtId="38" fontId="22" fillId="3" borderId="5" xfId="2" applyFont="1" applyFill="1" applyBorder="1" applyAlignment="1" applyProtection="1">
      <alignment vertical="center" shrinkToFit="1"/>
      <protection locked="0"/>
    </xf>
    <xf numFmtId="181" fontId="22" fillId="3" borderId="5" xfId="1" applyNumberFormat="1" applyFont="1" applyFill="1" applyBorder="1" applyAlignment="1" applyProtection="1">
      <alignment horizontal="right" vertical="center" shrinkToFit="1"/>
      <protection locked="0"/>
    </xf>
    <xf numFmtId="38" fontId="6" fillId="0" borderId="6" xfId="1" applyFont="1" applyFill="1" applyBorder="1" applyAlignment="1" applyProtection="1">
      <alignment horizontal="right" vertical="center" shrinkToFit="1"/>
    </xf>
    <xf numFmtId="0" fontId="22" fillId="3" borderId="11" xfId="0" applyFont="1" applyFill="1" applyBorder="1" applyAlignment="1" applyProtection="1">
      <alignment horizontal="center" vertical="center" shrinkToFit="1"/>
      <protection locked="0"/>
    </xf>
    <xf numFmtId="38" fontId="22" fillId="0" borderId="55" xfId="0" applyNumberFormat="1" applyFont="1" applyBorder="1" applyAlignment="1">
      <alignment horizontal="center" vertical="center" shrinkToFit="1"/>
    </xf>
    <xf numFmtId="38" fontId="22" fillId="3" borderId="11" xfId="2" applyFont="1" applyFill="1" applyBorder="1" applyAlignment="1" applyProtection="1">
      <alignment vertical="center" shrinkToFit="1"/>
      <protection locked="0"/>
    </xf>
    <xf numFmtId="0" fontId="22" fillId="3" borderId="55" xfId="0" applyFont="1" applyFill="1" applyBorder="1" applyAlignment="1" applyProtection="1">
      <alignment horizontal="center" vertical="center" shrinkToFit="1"/>
      <protection locked="0"/>
    </xf>
    <xf numFmtId="182" fontId="22" fillId="3" borderId="4" xfId="2" applyNumberFormat="1" applyFont="1" applyFill="1" applyBorder="1" applyAlignment="1" applyProtection="1">
      <alignment vertical="center" shrinkToFit="1"/>
      <protection locked="0"/>
    </xf>
    <xf numFmtId="38" fontId="22" fillId="0" borderId="3" xfId="0" applyNumberFormat="1" applyFont="1" applyBorder="1" applyAlignment="1">
      <alignment horizontal="center" vertical="center" shrinkToFit="1"/>
    </xf>
    <xf numFmtId="0" fontId="22" fillId="0" borderId="3" xfId="0" applyFont="1" applyBorder="1">
      <alignment vertical="center"/>
    </xf>
    <xf numFmtId="0" fontId="22" fillId="0" borderId="10" xfId="0" applyFont="1" applyBorder="1">
      <alignment vertical="center"/>
    </xf>
    <xf numFmtId="178" fontId="22" fillId="0" borderId="10" xfId="0" applyNumberFormat="1" applyFont="1" applyBorder="1">
      <alignment vertical="center"/>
    </xf>
    <xf numFmtId="40" fontId="0" fillId="0" borderId="0" xfId="0" applyNumberFormat="1">
      <alignment vertical="center"/>
    </xf>
    <xf numFmtId="0" fontId="22" fillId="0" borderId="0" xfId="0" applyFont="1" applyAlignment="1">
      <alignment horizontal="center" vertical="center"/>
    </xf>
    <xf numFmtId="40" fontId="22" fillId="0" borderId="0" xfId="0" applyNumberFormat="1" applyFont="1" applyAlignment="1">
      <alignment horizontal="center" vertical="center"/>
    </xf>
    <xf numFmtId="40" fontId="22" fillId="0" borderId="0" xfId="0" applyNumberFormat="1" applyFont="1" applyAlignment="1">
      <alignment horizontal="center" vertical="center" shrinkToFit="1"/>
    </xf>
    <xf numFmtId="177" fontId="22" fillId="0" borderId="1" xfId="0" applyNumberFormat="1" applyFont="1" applyBorder="1" applyAlignment="1">
      <alignment vertical="center" shrinkToFit="1"/>
    </xf>
    <xf numFmtId="0" fontId="0" fillId="0" borderId="12" xfId="0" applyBorder="1">
      <alignment vertical="center"/>
    </xf>
    <xf numFmtId="38" fontId="0" fillId="0" borderId="0" xfId="0" applyNumberFormat="1" applyAlignment="1">
      <alignment horizontal="center" vertical="center" shrinkToFit="1"/>
    </xf>
    <xf numFmtId="177" fontId="22" fillId="0" borderId="9" xfId="0" applyNumberFormat="1" applyFont="1" applyBorder="1">
      <alignment vertical="center"/>
    </xf>
    <xf numFmtId="177" fontId="22" fillId="0" borderId="9" xfId="0" applyNumberFormat="1" applyFont="1" applyBorder="1" applyAlignment="1">
      <alignment vertical="center" shrinkToFit="1"/>
    </xf>
    <xf numFmtId="49" fontId="0" fillId="0" borderId="0" xfId="0" applyNumberFormat="1">
      <alignment vertical="center"/>
    </xf>
    <xf numFmtId="0" fontId="24" fillId="0" borderId="0" xfId="0" applyFont="1" applyAlignment="1">
      <alignment horizontal="center" vertical="center" shrinkToFit="1"/>
    </xf>
    <xf numFmtId="0" fontId="4" fillId="3" borderId="3" xfId="0" applyFont="1" applyFill="1" applyBorder="1" applyAlignment="1" applyProtection="1">
      <alignment vertical="distributed"/>
      <protection locked="0"/>
    </xf>
    <xf numFmtId="0" fontId="4" fillId="3" borderId="4" xfId="0" applyFont="1" applyFill="1" applyBorder="1" applyAlignment="1" applyProtection="1">
      <alignment vertical="distributed"/>
      <protection locked="0"/>
    </xf>
    <xf numFmtId="0" fontId="4" fillId="3" borderId="6" xfId="0" applyFont="1" applyFill="1" applyBorder="1" applyAlignment="1" applyProtection="1">
      <alignment vertical="distributed"/>
      <protection locked="0"/>
    </xf>
    <xf numFmtId="0" fontId="4" fillId="3" borderId="7" xfId="0" applyFont="1" applyFill="1" applyBorder="1" applyAlignment="1" applyProtection="1">
      <alignment vertical="distributed"/>
      <protection locked="0"/>
    </xf>
    <xf numFmtId="177" fontId="22" fillId="0" borderId="63" xfId="0" applyNumberFormat="1" applyFont="1" applyBorder="1">
      <alignment vertical="center"/>
    </xf>
    <xf numFmtId="177" fontId="22" fillId="0" borderId="64" xfId="0" applyNumberFormat="1" applyFont="1" applyBorder="1" applyAlignment="1">
      <alignment vertical="center" shrinkToFit="1"/>
    </xf>
    <xf numFmtId="177" fontId="22" fillId="0" borderId="65" xfId="0" applyNumberFormat="1" applyFont="1" applyBorder="1" applyAlignment="1">
      <alignment vertical="center" shrinkToFit="1"/>
    </xf>
    <xf numFmtId="177" fontId="22" fillId="0" borderId="66" xfId="0" applyNumberFormat="1" applyFont="1" applyBorder="1">
      <alignment vertical="center"/>
    </xf>
    <xf numFmtId="177" fontId="22" fillId="0" borderId="67" xfId="0" applyNumberFormat="1" applyFont="1" applyBorder="1" applyAlignment="1">
      <alignment vertical="center" shrinkToFit="1"/>
    </xf>
    <xf numFmtId="177" fontId="22" fillId="0" borderId="68" xfId="0" applyNumberFormat="1" applyFont="1" applyBorder="1">
      <alignment vertical="center"/>
    </xf>
    <xf numFmtId="177" fontId="22" fillId="0" borderId="69" xfId="0" applyNumberFormat="1" applyFont="1" applyBorder="1" applyAlignment="1">
      <alignment vertical="center" shrinkToFit="1"/>
    </xf>
    <xf numFmtId="177" fontId="22" fillId="0" borderId="70" xfId="0" applyNumberFormat="1" applyFont="1" applyBorder="1" applyAlignment="1">
      <alignment vertical="center" shrinkToFit="1"/>
    </xf>
    <xf numFmtId="38" fontId="1" fillId="0" borderId="34" xfId="1" applyFont="1" applyFill="1" applyBorder="1" applyAlignment="1" applyProtection="1">
      <alignment horizontal="right" vertical="center" shrinkToFit="1"/>
      <protection locked="0"/>
    </xf>
    <xf numFmtId="38" fontId="1" fillId="0" borderId="31" xfId="1" applyFont="1" applyFill="1" applyBorder="1" applyAlignment="1" applyProtection="1">
      <alignment horizontal="right" vertical="center" shrinkToFit="1"/>
      <protection locked="0"/>
    </xf>
    <xf numFmtId="0" fontId="30" fillId="0" borderId="0" xfId="0" applyFont="1">
      <alignment vertical="center"/>
    </xf>
    <xf numFmtId="0" fontId="30" fillId="0" borderId="11" xfId="0" applyFont="1" applyBorder="1" applyAlignment="1">
      <alignment vertical="center" shrinkToFit="1"/>
    </xf>
    <xf numFmtId="0" fontId="0" fillId="0" borderId="5" xfId="0" applyBorder="1">
      <alignment vertical="center"/>
    </xf>
    <xf numFmtId="0" fontId="30" fillId="0" borderId="11" xfId="0" applyFont="1" applyBorder="1" applyAlignment="1">
      <alignment vertical="center" wrapText="1"/>
    </xf>
    <xf numFmtId="0" fontId="29" fillId="0" borderId="11" xfId="0" applyFont="1" applyBorder="1">
      <alignment vertical="center"/>
    </xf>
    <xf numFmtId="0" fontId="29" fillId="0" borderId="0" xfId="0" applyFont="1" applyAlignment="1" applyProtection="1">
      <alignment horizontal="center" vertical="center"/>
      <protection locked="0"/>
    </xf>
    <xf numFmtId="0" fontId="29" fillId="0" borderId="0" xfId="0" applyFont="1">
      <alignment vertical="center"/>
    </xf>
    <xf numFmtId="49" fontId="32" fillId="0" borderId="0" xfId="0" applyNumberFormat="1" applyFont="1">
      <alignment vertical="center"/>
    </xf>
    <xf numFmtId="0" fontId="32" fillId="0" borderId="0" xfId="0" quotePrefix="1" applyFont="1" applyAlignment="1"/>
    <xf numFmtId="0" fontId="32" fillId="0" borderId="0" xfId="0" applyFont="1" applyAlignment="1"/>
    <xf numFmtId="49" fontId="32" fillId="0" borderId="0" xfId="0" applyNumberFormat="1" applyFont="1" applyAlignment="1"/>
    <xf numFmtId="0" fontId="29" fillId="3" borderId="1" xfId="0" applyFont="1" applyFill="1" applyBorder="1" applyAlignment="1" applyProtection="1">
      <alignment horizontal="center" vertical="center"/>
      <protection locked="0"/>
    </xf>
    <xf numFmtId="0" fontId="29" fillId="3" borderId="31" xfId="0" applyFont="1" applyFill="1" applyBorder="1" applyAlignment="1" applyProtection="1">
      <alignment horizontal="center" vertical="center"/>
      <protection locked="0"/>
    </xf>
    <xf numFmtId="0" fontId="32" fillId="0" borderId="0" xfId="0" applyFont="1">
      <alignment vertical="center"/>
    </xf>
    <xf numFmtId="0" fontId="32" fillId="0" borderId="0" xfId="0" quotePrefix="1" applyFont="1">
      <alignment vertical="center"/>
    </xf>
    <xf numFmtId="49" fontId="32" fillId="0" borderId="0" xfId="0" quotePrefix="1" applyNumberFormat="1" applyFont="1">
      <alignment vertical="center"/>
    </xf>
    <xf numFmtId="0" fontId="20" fillId="0" borderId="0" xfId="0" applyFont="1">
      <alignment vertical="center"/>
    </xf>
    <xf numFmtId="0" fontId="9" fillId="0" borderId="0" xfId="0" applyFont="1" applyAlignment="1" applyProtection="1">
      <protection locked="0"/>
    </xf>
    <xf numFmtId="38" fontId="9" fillId="0" borderId="0" xfId="1" applyFont="1" applyAlignment="1" applyProtection="1">
      <protection locked="0"/>
    </xf>
    <xf numFmtId="38" fontId="33" fillId="0" borderId="0" xfId="1" applyFont="1" applyAlignment="1" applyProtection="1">
      <protection locked="0"/>
    </xf>
    <xf numFmtId="0" fontId="7" fillId="0" borderId="0" xfId="0" applyFont="1" applyAlignment="1" applyProtection="1">
      <protection locked="0"/>
    </xf>
    <xf numFmtId="0" fontId="34" fillId="0" borderId="8" xfId="0" applyFont="1" applyBorder="1" applyAlignment="1" applyProtection="1">
      <alignment horizontal="center" vertical="center" wrapText="1"/>
      <protection locked="0"/>
    </xf>
    <xf numFmtId="0" fontId="8" fillId="0" borderId="8" xfId="0" applyFont="1" applyBorder="1" applyAlignment="1" applyProtection="1">
      <alignment horizontal="center" wrapText="1"/>
      <protection locked="0"/>
    </xf>
    <xf numFmtId="38" fontId="35" fillId="0" borderId="3" xfId="1" applyFont="1" applyBorder="1" applyAlignment="1" applyProtection="1">
      <alignment horizontal="center" vertical="center" justifyLastLine="1"/>
      <protection locked="0"/>
    </xf>
    <xf numFmtId="38" fontId="35" fillId="0" borderId="8" xfId="1" applyFont="1" applyBorder="1" applyAlignment="1" applyProtection="1">
      <alignment horizontal="distributed" vertical="center" justifyLastLine="1"/>
      <protection locked="0"/>
    </xf>
    <xf numFmtId="0" fontId="10" fillId="0" borderId="16" xfId="0" applyFont="1" applyBorder="1" applyAlignment="1" applyProtection="1">
      <protection locked="0"/>
    </xf>
    <xf numFmtId="0" fontId="8" fillId="0" borderId="16" xfId="0" applyFont="1" applyBorder="1" applyAlignment="1" applyProtection="1">
      <alignment horizontal="center" wrapText="1"/>
      <protection locked="0"/>
    </xf>
    <xf numFmtId="38" fontId="34" fillId="0" borderId="16" xfId="1" applyFont="1" applyBorder="1" applyAlignment="1" applyProtection="1">
      <alignment horizontal="distributed" vertical="center" justifyLastLine="1"/>
      <protection locked="0"/>
    </xf>
    <xf numFmtId="0" fontId="34" fillId="0" borderId="16" xfId="0" applyFont="1" applyBorder="1" applyAlignment="1" applyProtection="1">
      <alignment horizontal="center" vertical="center" wrapText="1"/>
      <protection locked="0"/>
    </xf>
    <xf numFmtId="0" fontId="36" fillId="0" borderId="16" xfId="0" applyFont="1" applyBorder="1" applyAlignment="1" applyProtection="1">
      <alignment horizontal="center" vertical="center" wrapText="1"/>
      <protection locked="0"/>
    </xf>
    <xf numFmtId="38" fontId="9" fillId="0" borderId="14" xfId="1" applyFont="1" applyBorder="1" applyAlignment="1" applyProtection="1">
      <protection locked="0"/>
    </xf>
    <xf numFmtId="38" fontId="9" fillId="0" borderId="0" xfId="1" applyFont="1" applyBorder="1" applyAlignment="1" applyProtection="1">
      <protection locked="0"/>
    </xf>
    <xf numFmtId="38" fontId="34" fillId="0" borderId="16" xfId="1" applyFont="1" applyBorder="1" applyAlignment="1" applyProtection="1">
      <alignment horizontal="distributed" vertical="top" wrapText="1" justifyLastLine="1"/>
      <protection locked="0"/>
    </xf>
    <xf numFmtId="0" fontId="10" fillId="0" borderId="16" xfId="0" applyFont="1" applyBorder="1" applyAlignment="1" applyProtection="1">
      <alignment horizontal="center" vertical="top" wrapText="1"/>
      <protection locked="0"/>
    </xf>
    <xf numFmtId="38" fontId="35" fillId="0" borderId="16" xfId="1" applyFont="1" applyBorder="1" applyAlignment="1" applyProtection="1">
      <alignment horizontal="right" vertical="top" wrapText="1" justifyLastLine="1"/>
      <protection locked="0"/>
    </xf>
    <xf numFmtId="180" fontId="37" fillId="0" borderId="1" xfId="0" applyNumberFormat="1" applyFont="1" applyBorder="1" applyAlignment="1">
      <alignment horizontal="center" vertical="center"/>
    </xf>
    <xf numFmtId="38" fontId="37" fillId="0" borderId="1" xfId="0" applyNumberFormat="1" applyFont="1" applyBorder="1" applyAlignment="1">
      <alignment horizontal="left" vertical="center"/>
    </xf>
    <xf numFmtId="38" fontId="38" fillId="0" borderId="1" xfId="1" applyFont="1" applyBorder="1" applyAlignment="1" applyProtection="1">
      <alignment vertical="center" shrinkToFit="1"/>
    </xf>
    <xf numFmtId="38" fontId="38" fillId="0" borderId="11" xfId="1" applyFont="1" applyBorder="1" applyAlignment="1" applyProtection="1">
      <alignment vertical="center" shrinkToFit="1"/>
    </xf>
    <xf numFmtId="38" fontId="39" fillId="0" borderId="23" xfId="1" applyFont="1" applyBorder="1" applyAlignment="1" applyProtection="1">
      <alignment vertical="center" shrinkToFit="1"/>
    </xf>
    <xf numFmtId="0" fontId="40" fillId="0" borderId="0" xfId="0" applyFont="1" applyAlignment="1" applyProtection="1">
      <protection locked="0"/>
    </xf>
    <xf numFmtId="0" fontId="10" fillId="0" borderId="9" xfId="0" applyFont="1" applyBorder="1" applyAlignment="1" applyProtection="1">
      <alignment horizontal="center" vertical="top" wrapText="1"/>
      <protection locked="0"/>
    </xf>
    <xf numFmtId="0" fontId="8" fillId="0" borderId="9" xfId="0" applyFont="1" applyBorder="1" applyAlignment="1" applyProtection="1">
      <alignment horizontal="center" wrapText="1"/>
      <protection locked="0"/>
    </xf>
    <xf numFmtId="38" fontId="38" fillId="3" borderId="1" xfId="1" applyFont="1" applyFill="1" applyBorder="1" applyAlignment="1" applyProtection="1">
      <protection locked="0"/>
    </xf>
    <xf numFmtId="38" fontId="39" fillId="3" borderId="1" xfId="1" applyFont="1" applyFill="1" applyBorder="1" applyAlignment="1" applyProtection="1">
      <protection locked="0"/>
    </xf>
    <xf numFmtId="38" fontId="38" fillId="0" borderId="1" xfId="1" applyFont="1" applyFill="1" applyBorder="1" applyAlignment="1" applyProtection="1">
      <protection locked="0"/>
    </xf>
    <xf numFmtId="38" fontId="38" fillId="0" borderId="1" xfId="1" applyFont="1" applyBorder="1" applyAlignment="1" applyProtection="1">
      <protection locked="0"/>
    </xf>
    <xf numFmtId="38" fontId="10" fillId="0" borderId="0" xfId="3" applyFont="1" applyFill="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vertical="center"/>
    </xf>
    <xf numFmtId="0" fontId="15" fillId="0" borderId="0" xfId="0" applyFont="1" applyBorder="1">
      <alignment vertical="center"/>
    </xf>
    <xf numFmtId="0" fontId="15" fillId="0" borderId="0" xfId="0" applyFont="1" applyFill="1" applyBorder="1" applyAlignment="1">
      <alignment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14" xfId="0" applyFont="1" applyBorder="1" applyAlignment="1">
      <alignment horizontal="center" vertical="center"/>
    </xf>
    <xf numFmtId="0" fontId="15" fillId="0" borderId="0" xfId="0" applyFont="1" applyAlignment="1">
      <alignment horizontal="center" vertical="center"/>
    </xf>
    <xf numFmtId="0" fontId="15" fillId="0" borderId="15"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0" xfId="0" applyFont="1" applyFill="1" applyAlignment="1">
      <alignment horizontal="center" vertical="center"/>
    </xf>
    <xf numFmtId="0" fontId="15" fillId="3" borderId="15"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7" xfId="0" applyFont="1" applyFill="1" applyBorder="1" applyAlignment="1">
      <alignment horizontal="center" vertical="center"/>
    </xf>
    <xf numFmtId="0" fontId="16" fillId="0" borderId="0" xfId="0" applyFont="1" applyAlignment="1">
      <alignment horizontal="center" vertical="center"/>
    </xf>
    <xf numFmtId="49" fontId="18" fillId="3" borderId="1" xfId="0" applyNumberFormat="1" applyFont="1" applyFill="1" applyBorder="1" applyAlignment="1" applyProtection="1">
      <alignment horizontal="center" vertical="center" shrinkToFit="1"/>
      <protection locked="0"/>
    </xf>
    <xf numFmtId="0" fontId="18" fillId="3" borderId="1" xfId="0" applyFont="1" applyFill="1" applyBorder="1" applyAlignment="1" applyProtection="1">
      <alignment horizontal="center" vertical="center" shrinkToFit="1"/>
      <protection locked="0"/>
    </xf>
    <xf numFmtId="38" fontId="18" fillId="0" borderId="1" xfId="0" applyNumberFormat="1" applyFont="1" applyBorder="1" applyAlignment="1">
      <alignment horizontal="center" vertical="center" shrinkToFit="1"/>
    </xf>
    <xf numFmtId="0" fontId="18" fillId="0" borderId="1" xfId="0" applyFont="1" applyBorder="1" applyAlignment="1">
      <alignment horizontal="center" vertical="center" shrinkToFit="1"/>
    </xf>
    <xf numFmtId="0" fontId="18" fillId="0" borderId="1" xfId="0" applyFont="1" applyBorder="1" applyAlignment="1">
      <alignment horizontal="center" vertical="center"/>
    </xf>
    <xf numFmtId="0" fontId="17" fillId="0" borderId="0" xfId="0" applyFont="1" applyAlignment="1">
      <alignment horizontal="right" vertical="center" wrapText="1"/>
    </xf>
    <xf numFmtId="0" fontId="17" fillId="0" borderId="0" xfId="0" applyFont="1" applyAlignment="1">
      <alignment horizontal="center" vertical="center" wrapText="1"/>
    </xf>
    <xf numFmtId="0" fontId="18" fillId="0" borderId="1" xfId="0" applyFont="1" applyBorder="1" applyAlignment="1">
      <alignment horizontal="center" vertical="center" wrapText="1"/>
    </xf>
    <xf numFmtId="0" fontId="19" fillId="0" borderId="0" xfId="0" applyFont="1" applyAlignment="1">
      <alignment horizontal="left" vertical="top"/>
    </xf>
    <xf numFmtId="0" fontId="15" fillId="0" borderId="1" xfId="0" applyFont="1" applyBorder="1" applyAlignment="1">
      <alignment horizontal="center" vertical="center"/>
    </xf>
    <xf numFmtId="0" fontId="15" fillId="3" borderId="1" xfId="0" applyFont="1" applyFill="1" applyBorder="1" applyAlignment="1">
      <alignment horizontal="center" vertical="center"/>
    </xf>
    <xf numFmtId="0" fontId="7" fillId="0" borderId="0" xfId="0" applyFont="1" applyAlignment="1" applyProtection="1">
      <alignment horizontal="left"/>
      <protection locked="0"/>
    </xf>
    <xf numFmtId="0" fontId="7" fillId="0" borderId="6" xfId="0" applyFont="1" applyBorder="1" applyAlignment="1" applyProtection="1">
      <alignment horizontal="left"/>
      <protection locked="0"/>
    </xf>
    <xf numFmtId="38" fontId="35" fillId="0" borderId="2" xfId="1" applyFont="1" applyBorder="1" applyAlignment="1" applyProtection="1">
      <alignment horizontal="center" vertical="center" justifyLastLine="1"/>
      <protection locked="0"/>
    </xf>
    <xf numFmtId="38" fontId="35" fillId="0" borderId="3" xfId="1" applyFont="1" applyBorder="1" applyAlignment="1" applyProtection="1">
      <alignment horizontal="center" vertical="center" justifyLastLine="1"/>
      <protection locked="0"/>
    </xf>
    <xf numFmtId="38" fontId="34" fillId="0" borderId="14" xfId="1" applyFont="1" applyBorder="1" applyAlignment="1" applyProtection="1">
      <alignment horizontal="center" vertical="center"/>
      <protection locked="0"/>
    </xf>
    <xf numFmtId="38" fontId="34" fillId="0" borderId="0" xfId="1" applyFont="1" applyBorder="1" applyAlignment="1" applyProtection="1">
      <alignment horizontal="center" vertical="center"/>
      <protection locked="0"/>
    </xf>
    <xf numFmtId="38" fontId="10" fillId="0" borderId="8" xfId="1" applyFont="1" applyFill="1" applyBorder="1" applyAlignment="1" applyProtection="1">
      <alignment horizontal="center" vertical="center" wrapText="1"/>
      <protection locked="0"/>
    </xf>
    <xf numFmtId="38" fontId="10" fillId="0" borderId="9" xfId="1" applyFont="1" applyFill="1" applyBorder="1" applyAlignment="1" applyProtection="1">
      <alignment horizontal="center" vertical="center" wrapText="1"/>
      <protection locked="0"/>
    </xf>
    <xf numFmtId="38" fontId="10" fillId="0" borderId="2" xfId="1" applyFont="1" applyFill="1" applyBorder="1" applyAlignment="1" applyProtection="1">
      <alignment horizontal="center" vertical="center" wrapText="1"/>
      <protection locked="0"/>
    </xf>
    <xf numFmtId="38" fontId="10" fillId="0" borderId="5" xfId="1" applyFont="1" applyFill="1" applyBorder="1" applyAlignment="1" applyProtection="1">
      <alignment horizontal="center" vertical="center" wrapText="1"/>
      <protection locked="0"/>
    </xf>
    <xf numFmtId="38" fontId="10" fillId="0" borderId="84" xfId="1" applyFont="1" applyFill="1" applyBorder="1" applyAlignment="1" applyProtection="1">
      <alignment horizontal="center" vertical="center" wrapText="1"/>
      <protection locked="0"/>
    </xf>
    <xf numFmtId="38" fontId="10" fillId="0" borderId="85" xfId="1" applyFont="1" applyFill="1" applyBorder="1" applyAlignment="1" applyProtection="1">
      <alignment horizontal="center" vertical="center" wrapText="1"/>
      <protection locked="0"/>
    </xf>
    <xf numFmtId="0" fontId="20" fillId="0" borderId="0" xfId="0" applyFont="1" applyAlignment="1">
      <alignment horizontal="center" vertical="center"/>
    </xf>
    <xf numFmtId="0" fontId="20" fillId="0" borderId="15" xfId="0" applyFont="1" applyBorder="1" applyAlignment="1">
      <alignment horizontal="center" vertical="center"/>
    </xf>
    <xf numFmtId="0" fontId="4" fillId="0" borderId="1" xfId="0" applyFont="1" applyBorder="1" applyAlignment="1">
      <alignment horizontal="center" vertical="center"/>
    </xf>
    <xf numFmtId="0" fontId="4" fillId="0" borderId="23" xfId="0" applyFont="1" applyBorder="1" applyAlignment="1">
      <alignment horizontal="center" vertical="center"/>
    </xf>
    <xf numFmtId="0" fontId="0" fillId="0" borderId="0" xfId="0" applyAlignment="1">
      <alignment horizontal="center" vertical="center"/>
    </xf>
    <xf numFmtId="0" fontId="24" fillId="0" borderId="0" xfId="0" applyFont="1" applyAlignment="1">
      <alignment horizontal="center" vertical="center"/>
    </xf>
    <xf numFmtId="38" fontId="4" fillId="3" borderId="5" xfId="1" applyFont="1" applyFill="1" applyBorder="1" applyAlignment="1" applyProtection="1">
      <alignment horizontal="center" shrinkToFit="1"/>
      <protection locked="0"/>
    </xf>
    <xf numFmtId="38" fontId="4" fillId="3" borderId="6" xfId="1" applyFont="1" applyFill="1" applyBorder="1" applyAlignment="1" applyProtection="1">
      <alignment horizontal="center" shrinkToFit="1"/>
      <protection locked="0"/>
    </xf>
    <xf numFmtId="38" fontId="4" fillId="3" borderId="7" xfId="1" applyFont="1" applyFill="1" applyBorder="1" applyAlignment="1" applyProtection="1">
      <alignment horizontal="center" shrinkToFit="1"/>
      <protection locked="0"/>
    </xf>
    <xf numFmtId="49" fontId="4" fillId="3" borderId="5" xfId="1" applyNumberFormat="1" applyFont="1" applyFill="1" applyBorder="1" applyAlignment="1" applyProtection="1">
      <alignment horizontal="center" shrinkToFit="1"/>
      <protection locked="0"/>
    </xf>
    <xf numFmtId="49" fontId="4" fillId="3" borderId="6" xfId="1" applyNumberFormat="1" applyFont="1" applyFill="1" applyBorder="1" applyAlignment="1" applyProtection="1">
      <alignment horizontal="center" shrinkToFit="1"/>
      <protection locked="0"/>
    </xf>
    <xf numFmtId="49" fontId="4" fillId="3" borderId="7" xfId="1" applyNumberFormat="1" applyFont="1" applyFill="1" applyBorder="1" applyAlignment="1" applyProtection="1">
      <alignment horizontal="center" shrinkToFit="1"/>
      <protection locked="0"/>
    </xf>
    <xf numFmtId="38" fontId="4" fillId="3" borderId="5" xfId="1" applyFont="1" applyFill="1" applyBorder="1" applyAlignment="1" applyProtection="1">
      <alignment horizontal="right" vertical="top" shrinkToFit="1"/>
      <protection locked="0"/>
    </xf>
    <xf numFmtId="38" fontId="4" fillId="3" borderId="6" xfId="1" applyFont="1" applyFill="1" applyBorder="1" applyAlignment="1" applyProtection="1">
      <alignment horizontal="right" vertical="top" shrinkToFit="1"/>
      <protection locked="0"/>
    </xf>
    <xf numFmtId="38" fontId="4" fillId="3" borderId="7" xfId="1" applyFont="1" applyFill="1" applyBorder="1" applyAlignment="1" applyProtection="1">
      <alignment horizontal="right" vertical="top" shrinkToFit="1"/>
      <protection locked="0"/>
    </xf>
    <xf numFmtId="38" fontId="4" fillId="3" borderId="5" xfId="1" applyFont="1" applyFill="1" applyBorder="1" applyAlignment="1" applyProtection="1">
      <alignment horizontal="right" vertical="center" shrinkToFit="1"/>
      <protection locked="0"/>
    </xf>
    <xf numFmtId="38" fontId="4" fillId="3" borderId="6" xfId="1" applyFont="1" applyFill="1" applyBorder="1" applyAlignment="1" applyProtection="1">
      <alignment horizontal="right" vertical="center" shrinkToFit="1"/>
      <protection locked="0"/>
    </xf>
    <xf numFmtId="38" fontId="4" fillId="3" borderId="26" xfId="1" applyFont="1" applyFill="1" applyBorder="1" applyAlignment="1" applyProtection="1">
      <alignment horizontal="right" vertical="center" shrinkToFit="1"/>
      <protection locked="0"/>
    </xf>
    <xf numFmtId="38" fontId="4" fillId="0" borderId="27" xfId="1" applyFont="1" applyFill="1" applyBorder="1" applyAlignment="1" applyProtection="1">
      <alignment horizontal="right" vertical="top" shrinkToFit="1"/>
      <protection locked="0"/>
    </xf>
    <xf numFmtId="38" fontId="4" fillId="0" borderId="6" xfId="1" applyFont="1" applyFill="1" applyBorder="1" applyAlignment="1" applyProtection="1">
      <alignment horizontal="right" vertical="top" shrinkToFit="1"/>
      <protection locked="0"/>
    </xf>
    <xf numFmtId="38" fontId="4" fillId="0" borderId="7" xfId="1" applyFont="1" applyFill="1" applyBorder="1" applyAlignment="1" applyProtection="1">
      <alignment horizontal="right" vertical="top" shrinkToFit="1"/>
      <protection locked="0"/>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38" fontId="4" fillId="0" borderId="1" xfId="0" applyNumberFormat="1"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2" xfId="0" applyNumberFormat="1" applyFont="1" applyBorder="1" applyAlignment="1">
      <alignment horizontal="center" vertical="center" shrinkToFit="1"/>
    </xf>
    <xf numFmtId="0" fontId="4" fillId="0" borderId="1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38" fontId="4" fillId="3" borderId="5" xfId="1" applyFont="1" applyFill="1" applyBorder="1" applyAlignment="1" applyProtection="1">
      <alignment horizontal="right" vertical="center"/>
      <protection locked="0"/>
    </xf>
    <xf numFmtId="38" fontId="4" fillId="3" borderId="6" xfId="1" applyFont="1" applyFill="1" applyBorder="1" applyAlignment="1" applyProtection="1">
      <alignment horizontal="right" vertical="center"/>
      <protection locked="0"/>
    </xf>
    <xf numFmtId="38" fontId="4" fillId="3" borderId="7" xfId="1" applyFont="1" applyFill="1" applyBorder="1" applyAlignment="1" applyProtection="1">
      <alignment horizontal="right" vertical="center"/>
      <protection locked="0"/>
    </xf>
    <xf numFmtId="0" fontId="4" fillId="3" borderId="1" xfId="1" applyNumberFormat="1" applyFont="1" applyFill="1" applyBorder="1" applyAlignment="1" applyProtection="1">
      <alignment horizontal="center" vertical="center" shrinkToFit="1"/>
      <protection locked="0"/>
    </xf>
    <xf numFmtId="38" fontId="4" fillId="3" borderId="1" xfId="1" applyFont="1" applyFill="1" applyBorder="1" applyAlignment="1" applyProtection="1">
      <alignment horizontal="right" vertical="center" shrinkToFit="1"/>
      <protection locked="0"/>
    </xf>
    <xf numFmtId="38" fontId="4" fillId="3" borderId="1" xfId="1" applyFont="1" applyFill="1" applyBorder="1" applyAlignment="1" applyProtection="1">
      <alignment horizontal="center" vertical="center" shrinkToFit="1"/>
      <protection locked="0"/>
    </xf>
    <xf numFmtId="38" fontId="4" fillId="3" borderId="11" xfId="1" applyFont="1" applyFill="1" applyBorder="1" applyAlignment="1" applyProtection="1">
      <alignment horizontal="right" vertical="center" shrinkToFit="1"/>
      <protection locked="0"/>
    </xf>
    <xf numFmtId="38" fontId="4" fillId="3" borderId="11" xfId="1" applyFont="1" applyFill="1" applyBorder="1" applyAlignment="1" applyProtection="1">
      <alignment horizontal="right" vertical="center"/>
      <protection locked="0"/>
    </xf>
    <xf numFmtId="38" fontId="4" fillId="3" borderId="12" xfId="1" applyFont="1" applyFill="1" applyBorder="1" applyAlignment="1" applyProtection="1">
      <alignment horizontal="right" vertical="center"/>
      <protection locked="0"/>
    </xf>
    <xf numFmtId="38" fontId="4" fillId="3" borderId="13" xfId="1" applyFont="1" applyFill="1" applyBorder="1" applyAlignment="1" applyProtection="1">
      <alignment horizontal="right" vertical="center"/>
      <protection locked="0"/>
    </xf>
    <xf numFmtId="38" fontId="4" fillId="3" borderId="29" xfId="1" applyFont="1" applyFill="1" applyBorder="1" applyAlignment="1" applyProtection="1">
      <alignment horizontal="right" vertical="center"/>
      <protection locked="0"/>
    </xf>
    <xf numFmtId="38" fontId="4" fillId="3" borderId="32" xfId="1" applyFont="1" applyFill="1" applyBorder="1" applyAlignment="1" applyProtection="1">
      <alignment horizontal="right" vertical="center"/>
      <protection locked="0"/>
    </xf>
    <xf numFmtId="38" fontId="4" fillId="3" borderId="33" xfId="1" applyFont="1" applyFill="1" applyBorder="1" applyAlignment="1" applyProtection="1">
      <alignment horizontal="right" vertical="center"/>
      <protection locked="0"/>
    </xf>
    <xf numFmtId="38" fontId="4" fillId="0" borderId="30" xfId="1" applyFont="1" applyFill="1" applyBorder="1" applyAlignment="1" applyProtection="1">
      <alignment horizontal="right" vertical="center"/>
      <protection locked="0"/>
    </xf>
    <xf numFmtId="38" fontId="4" fillId="0" borderId="28" xfId="1" applyFont="1" applyFill="1" applyBorder="1" applyAlignment="1" applyProtection="1">
      <alignment horizontal="right" vertical="center"/>
      <protection locked="0"/>
    </xf>
    <xf numFmtId="0" fontId="4" fillId="3" borderId="28" xfId="1" applyNumberFormat="1" applyFont="1" applyFill="1" applyBorder="1" applyAlignment="1" applyProtection="1">
      <alignment horizontal="center" vertical="center" shrinkToFit="1"/>
      <protection locked="0"/>
    </xf>
    <xf numFmtId="179" fontId="2" fillId="3" borderId="0" xfId="0" applyNumberFormat="1" applyFont="1" applyFill="1" applyAlignment="1" applyProtection="1">
      <alignment horizontal="distributed" vertical="center"/>
      <protection locked="0"/>
    </xf>
    <xf numFmtId="0" fontId="6" fillId="0" borderId="0" xfId="0" applyFont="1" applyAlignment="1" applyProtection="1">
      <alignment horizontal="center" vertical="center"/>
      <protection locked="0"/>
    </xf>
    <xf numFmtId="0" fontId="2" fillId="0" borderId="0" xfId="0" applyFont="1" applyAlignment="1" applyProtection="1">
      <alignment horizontal="distributed" vertical="center"/>
      <protection locked="0"/>
    </xf>
    <xf numFmtId="0" fontId="2" fillId="3" borderId="0" xfId="0" applyFont="1" applyFill="1" applyAlignment="1" applyProtection="1">
      <alignment horizontal="distributed" vertical="center" wrapText="1" justifyLastLine="1"/>
      <protection locked="0"/>
    </xf>
    <xf numFmtId="0" fontId="2" fillId="3" borderId="0" xfId="0" applyFont="1" applyFill="1" applyAlignment="1" applyProtection="1">
      <alignment horizontal="distributed" vertical="center" justifyLastLine="1"/>
      <protection locked="0"/>
    </xf>
    <xf numFmtId="0" fontId="2" fillId="0" borderId="0" xfId="0" applyFont="1" applyAlignment="1" applyProtection="1">
      <alignment horizontal="center" vertical="center"/>
      <protection locked="0"/>
    </xf>
    <xf numFmtId="38" fontId="4" fillId="3" borderId="0" xfId="1" applyFont="1" applyFill="1" applyBorder="1" applyAlignment="1" applyProtection="1">
      <alignment horizontal="distributed" vertical="distributed" justifyLastLine="1"/>
      <protection locked="0"/>
    </xf>
    <xf numFmtId="38" fontId="2" fillId="0" borderId="0" xfId="1" applyFont="1" applyFill="1" applyBorder="1" applyAlignment="1" applyProtection="1">
      <alignment horizontal="center" vertical="center"/>
      <protection locked="0"/>
    </xf>
    <xf numFmtId="38" fontId="4" fillId="0" borderId="38" xfId="1" applyFont="1" applyBorder="1" applyAlignment="1" applyProtection="1">
      <alignment horizontal="right" vertical="center"/>
    </xf>
    <xf numFmtId="38" fontId="4" fillId="0" borderId="39" xfId="1" applyFont="1" applyBorder="1" applyAlignment="1" applyProtection="1">
      <alignment horizontal="right" vertical="center"/>
    </xf>
    <xf numFmtId="38" fontId="4" fillId="0" borderId="40" xfId="1" applyFont="1" applyBorder="1" applyAlignment="1" applyProtection="1">
      <alignment horizontal="right" vertical="center"/>
    </xf>
    <xf numFmtId="0" fontId="4" fillId="0" borderId="9" xfId="0" applyFont="1" applyBorder="1" applyAlignment="1">
      <alignment horizontal="distributed" vertical="center" justifyLastLine="1"/>
    </xf>
    <xf numFmtId="0" fontId="4" fillId="0" borderId="34" xfId="0" applyFont="1" applyBorder="1" applyAlignment="1">
      <alignment horizontal="distributed" vertical="center" justifyLastLine="1"/>
    </xf>
    <xf numFmtId="38" fontId="4" fillId="0" borderId="5" xfId="1" applyFont="1" applyBorder="1" applyAlignment="1" applyProtection="1">
      <alignment horizontal="right" vertical="center"/>
    </xf>
    <xf numFmtId="38" fontId="4" fillId="0" borderId="6" xfId="1" applyFont="1" applyBorder="1" applyAlignment="1" applyProtection="1">
      <alignment horizontal="right" vertical="center"/>
    </xf>
    <xf numFmtId="38" fontId="4" fillId="0" borderId="7" xfId="1" applyFont="1" applyBorder="1" applyAlignment="1" applyProtection="1">
      <alignment horizontal="right" vertical="center"/>
    </xf>
    <xf numFmtId="49" fontId="4" fillId="0" borderId="34" xfId="1" applyNumberFormat="1" applyFont="1" applyBorder="1" applyAlignment="1" applyProtection="1">
      <alignment horizontal="right" vertical="center"/>
    </xf>
    <xf numFmtId="38" fontId="4" fillId="3" borderId="28" xfId="1" applyFont="1" applyFill="1" applyBorder="1" applyAlignment="1" applyProtection="1">
      <alignment horizontal="right" vertical="center" shrinkToFit="1"/>
      <protection locked="0"/>
    </xf>
    <xf numFmtId="38" fontId="4" fillId="3" borderId="28" xfId="1" applyFont="1" applyFill="1" applyBorder="1" applyAlignment="1" applyProtection="1">
      <alignment horizontal="center" vertical="center" shrinkToFit="1"/>
      <protection locked="0"/>
    </xf>
    <xf numFmtId="38" fontId="4" fillId="3" borderId="29" xfId="1" applyFont="1" applyFill="1" applyBorder="1" applyAlignment="1" applyProtection="1">
      <alignment horizontal="right" vertical="center" shrinkToFit="1"/>
      <protection locked="0"/>
    </xf>
    <xf numFmtId="0" fontId="20" fillId="0" borderId="0" xfId="0" applyFont="1" applyAlignment="1">
      <alignment horizontal="center" vertical="center" shrinkToFit="1"/>
    </xf>
    <xf numFmtId="0" fontId="20" fillId="0" borderId="15" xfId="0" applyFont="1" applyBorder="1" applyAlignment="1">
      <alignment horizontal="center" vertical="center" shrinkToFit="1"/>
    </xf>
    <xf numFmtId="38" fontId="4" fillId="3" borderId="77" xfId="1" applyFont="1" applyFill="1" applyBorder="1" applyAlignment="1" applyProtection="1">
      <alignment horizontal="center" vertical="center"/>
      <protection locked="0"/>
    </xf>
    <xf numFmtId="38" fontId="4" fillId="3" borderId="6" xfId="1" applyFont="1" applyFill="1" applyBorder="1" applyAlignment="1" applyProtection="1">
      <alignment horizontal="center" vertical="center"/>
      <protection locked="0"/>
    </xf>
    <xf numFmtId="38" fontId="4" fillId="3" borderId="7" xfId="1" applyFont="1" applyFill="1" applyBorder="1" applyAlignment="1" applyProtection="1">
      <alignment horizontal="center" vertical="center"/>
      <protection locked="0"/>
    </xf>
    <xf numFmtId="38" fontId="4" fillId="0" borderId="5" xfId="1" applyFont="1" applyFill="1" applyBorder="1" applyAlignment="1" applyProtection="1">
      <alignment horizontal="center" vertical="center"/>
      <protection locked="0"/>
    </xf>
    <xf numFmtId="38" fontId="4" fillId="0" borderId="6" xfId="1" applyFont="1" applyFill="1" applyBorder="1" applyAlignment="1" applyProtection="1">
      <alignment horizontal="center" vertical="center"/>
      <protection locked="0"/>
    </xf>
    <xf numFmtId="38" fontId="4" fillId="0" borderId="7" xfId="1" applyFont="1" applyFill="1" applyBorder="1" applyAlignment="1" applyProtection="1">
      <alignment horizontal="center" vertical="center"/>
      <protection locked="0"/>
    </xf>
    <xf numFmtId="38" fontId="4" fillId="3" borderId="5" xfId="1" applyFont="1" applyFill="1" applyBorder="1" applyAlignment="1" applyProtection="1">
      <alignment horizontal="center" vertical="center"/>
      <protection locked="0"/>
    </xf>
    <xf numFmtId="0" fontId="4" fillId="0" borderId="11" xfId="0" applyFont="1" applyBorder="1" applyAlignment="1">
      <alignment horizontal="center" vertical="center" wrapText="1"/>
    </xf>
    <xf numFmtId="38" fontId="4" fillId="0" borderId="78" xfId="1" applyFont="1" applyFill="1" applyBorder="1" applyAlignment="1" applyProtection="1">
      <alignment horizontal="center" vertical="center"/>
      <protection locked="0"/>
    </xf>
    <xf numFmtId="38" fontId="4" fillId="3" borderId="79" xfId="1" applyFont="1" applyFill="1" applyBorder="1" applyAlignment="1" applyProtection="1">
      <alignment horizontal="center" vertical="center"/>
      <protection locked="0"/>
    </xf>
    <xf numFmtId="38" fontId="4" fillId="3" borderId="80" xfId="1" applyFont="1" applyFill="1" applyBorder="1" applyAlignment="1" applyProtection="1">
      <alignment horizontal="center" vertical="center"/>
      <protection locked="0"/>
    </xf>
    <xf numFmtId="38" fontId="4" fillId="3" borderId="81" xfId="1" applyFont="1" applyFill="1" applyBorder="1" applyAlignment="1" applyProtection="1">
      <alignment horizontal="center" vertical="center"/>
      <protection locked="0"/>
    </xf>
    <xf numFmtId="38" fontId="4" fillId="3" borderId="82" xfId="1" applyFont="1" applyFill="1" applyBorder="1" applyAlignment="1" applyProtection="1">
      <alignment horizontal="center" vertical="center"/>
      <protection locked="0"/>
    </xf>
    <xf numFmtId="38" fontId="4" fillId="0" borderId="82" xfId="1" applyFont="1" applyFill="1" applyBorder="1" applyAlignment="1" applyProtection="1">
      <alignment horizontal="center" vertical="center"/>
      <protection locked="0"/>
    </xf>
    <xf numFmtId="38" fontId="4" fillId="0" borderId="80" xfId="1" applyFont="1" applyFill="1" applyBorder="1" applyAlignment="1" applyProtection="1">
      <alignment horizontal="center" vertical="center"/>
      <protection locked="0"/>
    </xf>
    <xf numFmtId="38" fontId="4" fillId="0" borderId="83" xfId="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38" fontId="4" fillId="0" borderId="77" xfId="1" applyFont="1" applyFill="1" applyBorder="1" applyAlignment="1" applyProtection="1">
      <alignment horizontal="center" vertical="center"/>
      <protection locked="0"/>
    </xf>
    <xf numFmtId="0" fontId="6" fillId="0" borderId="71" xfId="0" applyFont="1" applyBorder="1" applyAlignment="1">
      <alignment horizontal="right" vertical="top"/>
    </xf>
    <xf numFmtId="0" fontId="6" fillId="0" borderId="72" xfId="0" applyFont="1" applyBorder="1" applyAlignment="1">
      <alignment horizontal="right" vertical="top"/>
    </xf>
    <xf numFmtId="0" fontId="6" fillId="0" borderId="73" xfId="0" applyFont="1" applyBorder="1" applyAlignment="1">
      <alignment horizontal="right" vertical="top"/>
    </xf>
    <xf numFmtId="38" fontId="4" fillId="3" borderId="56" xfId="1" applyFont="1" applyFill="1" applyBorder="1" applyAlignment="1" applyProtection="1">
      <alignment horizontal="center" vertical="center"/>
      <protection locked="0"/>
    </xf>
    <xf numFmtId="38" fontId="4" fillId="3" borderId="74" xfId="1" applyFont="1" applyFill="1" applyBorder="1" applyAlignment="1" applyProtection="1">
      <alignment horizontal="center" vertical="center"/>
      <protection locked="0"/>
    </xf>
    <xf numFmtId="38" fontId="4" fillId="3" borderId="75" xfId="1" applyFon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38" fontId="4" fillId="3" borderId="76" xfId="1" applyFont="1" applyFill="1" applyBorder="1" applyAlignment="1" applyProtection="1">
      <alignment horizontal="center" vertical="center"/>
      <protection locked="0"/>
    </xf>
    <xf numFmtId="38" fontId="4" fillId="0" borderId="76" xfId="1" applyFont="1" applyFill="1" applyBorder="1" applyAlignment="1" applyProtection="1">
      <alignment horizontal="center" vertical="center"/>
      <protection locked="0"/>
    </xf>
    <xf numFmtId="38" fontId="4" fillId="0" borderId="74" xfId="1" applyFont="1" applyFill="1" applyBorder="1" applyAlignment="1" applyProtection="1">
      <alignment horizontal="center" vertical="center"/>
      <protection locked="0"/>
    </xf>
    <xf numFmtId="38" fontId="4" fillId="0" borderId="57" xfId="1" applyFont="1" applyFill="1" applyBorder="1" applyAlignment="1" applyProtection="1">
      <alignment horizontal="center" vertical="center"/>
      <protection locked="0"/>
    </xf>
    <xf numFmtId="38" fontId="4" fillId="3" borderId="58" xfId="1" applyFont="1" applyFill="1" applyBorder="1" applyAlignment="1" applyProtection="1">
      <alignment horizontal="center" vertical="center"/>
      <protection locked="0"/>
    </xf>
    <xf numFmtId="38" fontId="4" fillId="3" borderId="12" xfId="1" applyFont="1" applyFill="1" applyBorder="1" applyAlignment="1" applyProtection="1">
      <alignment horizontal="center" vertical="center"/>
      <protection locked="0"/>
    </xf>
    <xf numFmtId="38" fontId="4" fillId="3" borderId="13" xfId="1" applyFont="1" applyFill="1" applyBorder="1" applyAlignment="1" applyProtection="1">
      <alignment horizontal="center" vertical="center"/>
      <protection locked="0"/>
    </xf>
    <xf numFmtId="0" fontId="4" fillId="0" borderId="10" xfId="0" applyFont="1" applyBorder="1" applyAlignment="1">
      <alignment horizontal="center" vertical="center"/>
    </xf>
    <xf numFmtId="38" fontId="4" fillId="3" borderId="20" xfId="1" applyFont="1" applyFill="1" applyBorder="1" applyAlignment="1" applyProtection="1">
      <alignment horizontal="right" vertical="center"/>
      <protection locked="0"/>
    </xf>
    <xf numFmtId="38" fontId="4" fillId="3" borderId="21" xfId="1" applyFont="1" applyFill="1" applyBorder="1" applyAlignment="1" applyProtection="1">
      <alignment horizontal="right" vertical="center"/>
      <protection locked="0"/>
    </xf>
    <xf numFmtId="38" fontId="4" fillId="3" borderId="22" xfId="1" applyFont="1" applyFill="1" applyBorder="1" applyAlignment="1" applyProtection="1">
      <alignment horizontal="right" vertical="center"/>
      <protection locked="0"/>
    </xf>
    <xf numFmtId="0" fontId="4" fillId="3" borderId="20" xfId="0" applyFont="1" applyFill="1" applyBorder="1" applyAlignment="1" applyProtection="1">
      <alignment horizontal="left" vertical="distributed"/>
      <protection locked="0"/>
    </xf>
    <xf numFmtId="0" fontId="0" fillId="3" borderId="21" xfId="0" applyFill="1" applyBorder="1" applyAlignment="1" applyProtection="1">
      <alignment horizontal="left" vertical="distributed"/>
      <protection locked="0"/>
    </xf>
    <xf numFmtId="0" fontId="0" fillId="3" borderId="22" xfId="0" applyFill="1" applyBorder="1" applyAlignment="1" applyProtection="1">
      <alignment horizontal="left" vertical="distributed"/>
      <protection locked="0"/>
    </xf>
    <xf numFmtId="0" fontId="0" fillId="3" borderId="5" xfId="0" applyFill="1" applyBorder="1" applyAlignment="1" applyProtection="1">
      <alignment horizontal="left" vertical="distributed"/>
      <protection locked="0"/>
    </xf>
    <xf numFmtId="0" fontId="0" fillId="3" borderId="6" xfId="0" applyFill="1" applyBorder="1" applyAlignment="1" applyProtection="1">
      <alignment horizontal="left" vertical="distributed"/>
      <protection locked="0"/>
    </xf>
    <xf numFmtId="0" fontId="0" fillId="3" borderId="7" xfId="0" applyFill="1" applyBorder="1" applyAlignment="1" applyProtection="1">
      <alignment horizontal="left" vertical="distributed"/>
      <protection locked="0"/>
    </xf>
    <xf numFmtId="0" fontId="4" fillId="3" borderId="20" xfId="0" applyFont="1" applyFill="1" applyBorder="1" applyAlignment="1" applyProtection="1">
      <alignment horizontal="left" vertical="top"/>
      <protection locked="0"/>
    </xf>
    <xf numFmtId="0" fontId="0" fillId="3" borderId="21" xfId="0" applyFill="1" applyBorder="1" applyAlignment="1" applyProtection="1">
      <alignment horizontal="left" vertical="center"/>
      <protection locked="0"/>
    </xf>
    <xf numFmtId="0" fontId="0" fillId="3" borderId="22" xfId="0" applyFill="1" applyBorder="1" applyAlignment="1" applyProtection="1">
      <alignment horizontal="left" vertical="center"/>
      <protection locked="0"/>
    </xf>
    <xf numFmtId="0" fontId="0" fillId="3" borderId="5" xfId="0"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4" fillId="0" borderId="8" xfId="0" applyFont="1" applyBorder="1" applyAlignment="1">
      <alignment horizontal="center" vertical="center"/>
    </xf>
    <xf numFmtId="38" fontId="4" fillId="0" borderId="2" xfId="1" applyFont="1" applyFill="1" applyBorder="1" applyAlignment="1">
      <alignment horizontal="right" vertical="center"/>
    </xf>
    <xf numFmtId="38" fontId="4" fillId="0" borderId="3" xfId="1" applyFont="1" applyFill="1" applyBorder="1" applyAlignment="1">
      <alignment horizontal="right" vertical="center"/>
    </xf>
    <xf numFmtId="38" fontId="4" fillId="0" borderId="4" xfId="1" applyFont="1" applyFill="1" applyBorder="1" applyAlignment="1">
      <alignment horizontal="right" vertical="center"/>
    </xf>
    <xf numFmtId="38" fontId="4" fillId="0" borderId="17" xfId="1" applyFont="1" applyFill="1" applyBorder="1" applyAlignment="1">
      <alignment horizontal="right" vertical="center"/>
    </xf>
    <xf numFmtId="38" fontId="4" fillId="0" borderId="18" xfId="1" applyFont="1" applyFill="1" applyBorder="1" applyAlignment="1">
      <alignment horizontal="right" vertical="center"/>
    </xf>
    <xf numFmtId="38" fontId="4" fillId="0" borderId="19" xfId="1" applyFont="1" applyFill="1" applyBorder="1" applyAlignment="1">
      <alignment horizontal="right" vertical="center"/>
    </xf>
    <xf numFmtId="0" fontId="4" fillId="0" borderId="2" xfId="0" applyFont="1" applyBorder="1" applyAlignment="1">
      <alignment horizontal="center" vertical="top"/>
    </xf>
    <xf numFmtId="0" fontId="4" fillId="0" borderId="3" xfId="0" applyFont="1" applyBorder="1" applyAlignment="1">
      <alignment horizontal="center" vertical="top"/>
    </xf>
    <xf numFmtId="0" fontId="4" fillId="0" borderId="17" xfId="0" applyFont="1" applyBorder="1" applyAlignment="1">
      <alignment horizontal="center" vertical="top"/>
    </xf>
    <xf numFmtId="0" fontId="4" fillId="0" borderId="18" xfId="0" applyFont="1" applyBorder="1" applyAlignment="1">
      <alignment horizontal="center" vertical="top"/>
    </xf>
    <xf numFmtId="0" fontId="0" fillId="0" borderId="3" xfId="0" applyBorder="1" applyAlignment="1">
      <alignment vertical="center"/>
    </xf>
    <xf numFmtId="0" fontId="0" fillId="0" borderId="4"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6" fillId="0" borderId="18" xfId="0" applyFont="1" applyBorder="1" applyAlignment="1">
      <alignment horizontal="left" vertical="top"/>
    </xf>
    <xf numFmtId="38" fontId="4" fillId="0" borderId="18" xfId="1" applyFont="1" applyFill="1" applyBorder="1" applyAlignment="1">
      <alignment horizontal="right" vertical="top" shrinkToFi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38" fontId="4" fillId="3" borderId="1" xfId="1" applyFont="1" applyFill="1" applyBorder="1" applyAlignment="1" applyProtection="1">
      <alignment horizontal="right" vertical="center"/>
      <protection locked="0"/>
    </xf>
    <xf numFmtId="0" fontId="4" fillId="3" borderId="2" xfId="0" applyFont="1" applyFill="1" applyBorder="1" applyAlignment="1" applyProtection="1">
      <alignment horizontal="center" vertical="distributed"/>
      <protection locked="0"/>
    </xf>
    <xf numFmtId="0" fontId="4" fillId="3" borderId="3" xfId="0" applyFont="1" applyFill="1" applyBorder="1" applyAlignment="1" applyProtection="1">
      <alignment horizontal="center" vertical="distributed"/>
      <protection locked="0"/>
    </xf>
    <xf numFmtId="0" fontId="4" fillId="3" borderId="5" xfId="0" applyFont="1" applyFill="1" applyBorder="1" applyAlignment="1" applyProtection="1">
      <alignment horizontal="center" vertical="distributed"/>
      <protection locked="0"/>
    </xf>
    <xf numFmtId="0" fontId="4" fillId="3" borderId="6" xfId="0" applyFont="1" applyFill="1" applyBorder="1" applyAlignment="1" applyProtection="1">
      <alignment horizontal="center" vertical="distributed"/>
      <protection locked="0"/>
    </xf>
    <xf numFmtId="0" fontId="4" fillId="3" borderId="2" xfId="0" applyFont="1" applyFill="1" applyBorder="1" applyAlignment="1" applyProtection="1">
      <alignment horizontal="left" vertical="top"/>
      <protection locked="0"/>
    </xf>
    <xf numFmtId="0" fontId="4" fillId="3" borderId="3" xfId="0" applyFont="1" applyFill="1" applyBorder="1" applyAlignment="1" applyProtection="1">
      <alignment horizontal="left" vertical="top"/>
      <protection locked="0"/>
    </xf>
    <xf numFmtId="0" fontId="4" fillId="3" borderId="4" xfId="0" applyFont="1" applyFill="1" applyBorder="1" applyAlignment="1" applyProtection="1">
      <alignment horizontal="left" vertical="top"/>
      <protection locked="0"/>
    </xf>
    <xf numFmtId="0" fontId="4" fillId="3" borderId="5" xfId="0" applyFont="1" applyFill="1" applyBorder="1" applyAlignment="1" applyProtection="1">
      <alignment horizontal="left" vertical="top"/>
      <protection locked="0"/>
    </xf>
    <xf numFmtId="0" fontId="4" fillId="3" borderId="6" xfId="0" applyFont="1" applyFill="1" applyBorder="1" applyAlignment="1" applyProtection="1">
      <alignment horizontal="left" vertical="top"/>
      <protection locked="0"/>
    </xf>
    <xf numFmtId="0" fontId="4" fillId="3" borderId="7" xfId="0" applyFont="1" applyFill="1" applyBorder="1" applyAlignment="1" applyProtection="1">
      <alignment horizontal="left" vertical="top"/>
      <protection locked="0"/>
    </xf>
    <xf numFmtId="0" fontId="4" fillId="3" borderId="2" xfId="0" applyFont="1" applyFill="1" applyBorder="1" applyAlignment="1" applyProtection="1">
      <alignment horizontal="left" vertical="distributed"/>
      <protection locked="0"/>
    </xf>
    <xf numFmtId="0" fontId="4" fillId="3" borderId="3" xfId="0" applyFont="1" applyFill="1" applyBorder="1" applyAlignment="1" applyProtection="1">
      <alignment horizontal="left" vertical="distributed"/>
      <protection locked="0"/>
    </xf>
    <xf numFmtId="0" fontId="4" fillId="3" borderId="5" xfId="0" applyFont="1" applyFill="1" applyBorder="1" applyAlignment="1" applyProtection="1">
      <alignment horizontal="left" vertical="distributed"/>
      <protection locked="0"/>
    </xf>
    <xf numFmtId="0" fontId="4" fillId="3" borderId="6" xfId="0" applyFont="1" applyFill="1" applyBorder="1" applyAlignment="1" applyProtection="1">
      <alignment horizontal="left" vertical="distributed"/>
      <protection locked="0"/>
    </xf>
    <xf numFmtId="0" fontId="14" fillId="0" borderId="6" xfId="0" applyFont="1" applyBorder="1" applyAlignment="1">
      <alignment horizontal="center" vertical="top"/>
    </xf>
    <xf numFmtId="0" fontId="4" fillId="3" borderId="2"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0" fontId="4" fillId="3" borderId="5" xfId="0" applyFont="1" applyFill="1" applyBorder="1" applyAlignment="1" applyProtection="1">
      <alignment horizontal="left" vertical="center"/>
      <protection locked="0"/>
    </xf>
    <xf numFmtId="0" fontId="4" fillId="3" borderId="6" xfId="0" applyFont="1" applyFill="1" applyBorder="1" applyAlignment="1" applyProtection="1">
      <alignment horizontal="left" vertical="center"/>
      <protection locked="0"/>
    </xf>
    <xf numFmtId="0" fontId="6" fillId="0" borderId="6" xfId="0" applyFont="1" applyBorder="1" applyAlignment="1">
      <alignment horizontal="left" vertical="top"/>
    </xf>
    <xf numFmtId="0" fontId="4" fillId="3" borderId="2" xfId="0" applyFont="1" applyFill="1" applyBorder="1" applyAlignment="1" applyProtection="1">
      <alignment horizontal="left" vertical="center" wrapText="1"/>
      <protection locked="0"/>
    </xf>
    <xf numFmtId="0" fontId="4" fillId="3" borderId="3" xfId="0" applyFont="1" applyFill="1" applyBorder="1" applyAlignment="1" applyProtection="1">
      <alignment horizontal="left" vertical="center" wrapText="1"/>
      <protection locked="0"/>
    </xf>
    <xf numFmtId="0" fontId="4" fillId="3" borderId="5" xfId="0" applyFont="1" applyFill="1" applyBorder="1" applyAlignment="1" applyProtection="1">
      <alignment horizontal="left" vertical="center" wrapText="1"/>
      <protection locked="0"/>
    </xf>
    <xf numFmtId="0" fontId="4" fillId="3" borderId="6" xfId="0" applyFont="1" applyFill="1" applyBorder="1" applyAlignment="1" applyProtection="1">
      <alignment horizontal="left" vertical="center" wrapText="1"/>
      <protection locked="0"/>
    </xf>
    <xf numFmtId="38" fontId="4" fillId="0" borderId="1" xfId="1" applyFont="1" applyFill="1" applyBorder="1" applyAlignment="1" applyProtection="1">
      <alignment horizontal="right"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4" fillId="3" borderId="4" xfId="0" applyFont="1" applyFill="1" applyBorder="1" applyAlignment="1" applyProtection="1">
      <alignment horizontal="left" vertical="distributed"/>
      <protection locked="0"/>
    </xf>
    <xf numFmtId="0" fontId="4" fillId="3" borderId="7" xfId="0" applyFont="1" applyFill="1" applyBorder="1" applyAlignment="1" applyProtection="1">
      <alignment horizontal="left" vertical="distributed"/>
      <protection locked="0"/>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2" xfId="0" applyFont="1" applyBorder="1" applyAlignment="1">
      <alignment horizontal="left" vertical="distributed"/>
    </xf>
    <xf numFmtId="0" fontId="4" fillId="0" borderId="3" xfId="0" applyFont="1" applyBorder="1" applyAlignment="1">
      <alignment horizontal="left" vertical="distributed"/>
    </xf>
    <xf numFmtId="0" fontId="4" fillId="0" borderId="4" xfId="0" applyFont="1" applyBorder="1" applyAlignment="1">
      <alignment horizontal="left" vertical="distributed"/>
    </xf>
    <xf numFmtId="0" fontId="4" fillId="0" borderId="5" xfId="0" applyFont="1" applyBorder="1" applyAlignment="1">
      <alignment horizontal="left" vertical="distributed"/>
    </xf>
    <xf numFmtId="0" fontId="4" fillId="0" borderId="6" xfId="0" applyFont="1" applyBorder="1" applyAlignment="1">
      <alignment horizontal="left" vertical="distributed"/>
    </xf>
    <xf numFmtId="0" fontId="4" fillId="0" borderId="7" xfId="0" applyFont="1" applyBorder="1" applyAlignment="1">
      <alignment horizontal="left" vertical="distributed"/>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6" fillId="0" borderId="2" xfId="0" applyFont="1" applyBorder="1" applyAlignment="1">
      <alignment horizontal="right" vertical="top"/>
    </xf>
    <xf numFmtId="0" fontId="6" fillId="0" borderId="3" xfId="0" applyFont="1" applyBorder="1" applyAlignment="1">
      <alignment horizontal="right" vertical="top"/>
    </xf>
    <xf numFmtId="0" fontId="4" fillId="0" borderId="4" xfId="0" applyFont="1" applyBorder="1" applyAlignment="1">
      <alignment horizontal="center" vertical="top"/>
    </xf>
    <xf numFmtId="38" fontId="4" fillId="3" borderId="14" xfId="1" applyFont="1" applyFill="1" applyBorder="1" applyAlignment="1" applyProtection="1">
      <alignment horizontal="right" vertical="center"/>
      <protection locked="0"/>
    </xf>
    <xf numFmtId="38" fontId="4" fillId="3" borderId="0" xfId="1" applyFont="1" applyFill="1" applyBorder="1" applyAlignment="1" applyProtection="1">
      <alignment horizontal="right" vertical="center"/>
      <protection locked="0"/>
    </xf>
    <xf numFmtId="38" fontId="4" fillId="3" borderId="15" xfId="1" applyFont="1" applyFill="1" applyBorder="1" applyAlignment="1" applyProtection="1">
      <alignment horizontal="right" vertical="center"/>
      <protection locked="0"/>
    </xf>
    <xf numFmtId="0" fontId="4" fillId="3" borderId="14" xfId="0" applyFont="1" applyFill="1" applyBorder="1" applyAlignment="1" applyProtection="1">
      <alignment horizontal="left" vertical="distributed"/>
      <protection locked="0"/>
    </xf>
    <xf numFmtId="0" fontId="4" fillId="3" borderId="0" xfId="0" applyFont="1" applyFill="1" applyAlignment="1" applyProtection="1">
      <alignment horizontal="left" vertical="distributed"/>
      <protection locked="0"/>
    </xf>
    <xf numFmtId="0" fontId="4" fillId="3" borderId="15" xfId="0" applyFont="1" applyFill="1" applyBorder="1" applyAlignment="1" applyProtection="1">
      <alignment horizontal="left" vertical="distributed"/>
      <protection locked="0"/>
    </xf>
    <xf numFmtId="0" fontId="4" fillId="3" borderId="14" xfId="0" applyFont="1" applyFill="1" applyBorder="1" applyAlignment="1" applyProtection="1">
      <alignment horizontal="left" vertical="top"/>
      <protection locked="0"/>
    </xf>
    <xf numFmtId="0" fontId="0" fillId="3" borderId="0" xfId="0" applyFill="1" applyAlignment="1" applyProtection="1">
      <alignment horizontal="left" vertical="center"/>
      <protection locked="0"/>
    </xf>
    <xf numFmtId="0" fontId="0" fillId="3" borderId="15" xfId="0" applyFill="1" applyBorder="1" applyAlignment="1" applyProtection="1">
      <alignment horizontal="left" vertical="center"/>
      <protection locked="0"/>
    </xf>
    <xf numFmtId="0" fontId="10" fillId="3" borderId="2" xfId="0" applyFont="1" applyFill="1" applyBorder="1" applyAlignment="1" applyProtection="1">
      <alignment horizontal="left" vertical="top"/>
      <protection locked="0"/>
    </xf>
    <xf numFmtId="0" fontId="10" fillId="3" borderId="3" xfId="0" applyFont="1" applyFill="1" applyBorder="1" applyAlignment="1" applyProtection="1">
      <alignment horizontal="left" vertical="top"/>
      <protection locked="0"/>
    </xf>
    <xf numFmtId="0" fontId="10" fillId="3" borderId="4" xfId="0" applyFont="1" applyFill="1" applyBorder="1" applyAlignment="1" applyProtection="1">
      <alignment horizontal="left" vertical="top"/>
      <protection locked="0"/>
    </xf>
    <xf numFmtId="0" fontId="10" fillId="3" borderId="5" xfId="0" applyFont="1" applyFill="1" applyBorder="1" applyAlignment="1" applyProtection="1">
      <alignment horizontal="left" vertical="top"/>
      <protection locked="0"/>
    </xf>
    <xf numFmtId="0" fontId="10" fillId="3" borderId="6" xfId="0" applyFont="1" applyFill="1" applyBorder="1" applyAlignment="1" applyProtection="1">
      <alignment horizontal="left" vertical="top"/>
      <protection locked="0"/>
    </xf>
    <xf numFmtId="0" fontId="10" fillId="3" borderId="7" xfId="0" applyFont="1" applyFill="1" applyBorder="1" applyAlignment="1" applyProtection="1">
      <alignment horizontal="left" vertical="top"/>
      <protection locked="0"/>
    </xf>
    <xf numFmtId="38" fontId="10" fillId="3" borderId="2" xfId="1" applyFont="1" applyFill="1" applyBorder="1" applyAlignment="1" applyProtection="1">
      <alignment horizontal="left" vertical="center"/>
      <protection locked="0"/>
    </xf>
    <xf numFmtId="38" fontId="10" fillId="3" borderId="3" xfId="1" applyFont="1" applyFill="1" applyBorder="1" applyAlignment="1" applyProtection="1">
      <alignment horizontal="left" vertical="center"/>
      <protection locked="0"/>
    </xf>
    <xf numFmtId="38" fontId="10" fillId="3" borderId="4" xfId="1" applyFont="1" applyFill="1" applyBorder="1" applyAlignment="1" applyProtection="1">
      <alignment horizontal="left" vertical="center"/>
      <protection locked="0"/>
    </xf>
    <xf numFmtId="38" fontId="10" fillId="3" borderId="5" xfId="1" applyFont="1" applyFill="1" applyBorder="1" applyAlignment="1" applyProtection="1">
      <alignment horizontal="left" vertical="center"/>
      <protection locked="0"/>
    </xf>
    <xf numFmtId="38" fontId="10" fillId="3" borderId="6" xfId="1" applyFont="1" applyFill="1" applyBorder="1" applyAlignment="1" applyProtection="1">
      <alignment horizontal="left" vertical="center"/>
      <protection locked="0"/>
    </xf>
    <xf numFmtId="38" fontId="10" fillId="3" borderId="7" xfId="1" applyFont="1" applyFill="1" applyBorder="1" applyAlignment="1" applyProtection="1">
      <alignment horizontal="left" vertical="center"/>
      <protection locked="0"/>
    </xf>
    <xf numFmtId="38" fontId="10" fillId="0" borderId="2" xfId="1" applyFont="1" applyBorder="1" applyAlignment="1">
      <alignment horizontal="left" vertical="center"/>
    </xf>
    <xf numFmtId="38" fontId="10" fillId="0" borderId="3" xfId="1" applyFont="1" applyBorder="1" applyAlignment="1">
      <alignment horizontal="left" vertical="center"/>
    </xf>
    <xf numFmtId="38" fontId="10" fillId="0" borderId="4" xfId="1" applyFont="1" applyBorder="1" applyAlignment="1">
      <alignment horizontal="left" vertical="center"/>
    </xf>
    <xf numFmtId="38" fontId="10" fillId="0" borderId="17" xfId="1" applyFont="1" applyBorder="1" applyAlignment="1">
      <alignment horizontal="left" vertical="center"/>
    </xf>
    <xf numFmtId="38" fontId="10" fillId="0" borderId="18" xfId="1" applyFont="1" applyBorder="1" applyAlignment="1">
      <alignment horizontal="left" vertical="center"/>
    </xf>
    <xf numFmtId="38" fontId="10" fillId="0" borderId="19" xfId="1" applyFont="1" applyBorder="1" applyAlignment="1">
      <alignment horizontal="left" vertical="center"/>
    </xf>
    <xf numFmtId="38" fontId="10" fillId="3" borderId="20" xfId="1" applyFont="1" applyFill="1" applyBorder="1" applyAlignment="1" applyProtection="1">
      <alignment horizontal="left" vertical="center"/>
      <protection locked="0"/>
    </xf>
    <xf numFmtId="38" fontId="10" fillId="3" borderId="21" xfId="1" applyFont="1" applyFill="1" applyBorder="1" applyAlignment="1" applyProtection="1">
      <alignment horizontal="left" vertical="center"/>
      <protection locked="0"/>
    </xf>
    <xf numFmtId="38" fontId="10" fillId="3" borderId="22" xfId="1" applyFont="1" applyFill="1" applyBorder="1" applyAlignment="1" applyProtection="1">
      <alignment horizontal="left" vertical="center"/>
      <protection locked="0"/>
    </xf>
    <xf numFmtId="0" fontId="10" fillId="3" borderId="2" xfId="0" applyFont="1" applyFill="1" applyBorder="1" applyAlignment="1" applyProtection="1">
      <alignment horizontal="left" vertical="top" wrapText="1"/>
      <protection locked="0"/>
    </xf>
    <xf numFmtId="0" fontId="10" fillId="3" borderId="3" xfId="0" applyFont="1" applyFill="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0" fontId="10" fillId="3" borderId="5" xfId="0" applyFont="1" applyFill="1" applyBorder="1" applyAlignment="1" applyProtection="1">
      <alignment horizontal="left" vertical="top" wrapText="1"/>
      <protection locked="0"/>
    </xf>
    <xf numFmtId="0" fontId="10" fillId="3" borderId="6"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38" fontId="10" fillId="0" borderId="5" xfId="1" applyFont="1" applyBorder="1" applyAlignment="1">
      <alignment horizontal="left" vertical="center"/>
    </xf>
    <xf numFmtId="38" fontId="10" fillId="0" borderId="6" xfId="1" applyFont="1" applyBorder="1" applyAlignment="1">
      <alignment horizontal="left" vertical="center"/>
    </xf>
    <xf numFmtId="38" fontId="10" fillId="0" borderId="7" xfId="1" applyFont="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3" fillId="0" borderId="2" xfId="0" applyFont="1" applyBorder="1" applyAlignment="1">
      <alignment horizontal="center" vertical="top"/>
    </xf>
    <xf numFmtId="0" fontId="13" fillId="0" borderId="3" xfId="0" applyFont="1" applyBorder="1" applyAlignment="1">
      <alignment horizontal="center" vertical="top"/>
    </xf>
    <xf numFmtId="0" fontId="13" fillId="0" borderId="4" xfId="0" applyFont="1" applyBorder="1" applyAlignment="1">
      <alignment horizontal="center" vertical="top"/>
    </xf>
    <xf numFmtId="0" fontId="4" fillId="3" borderId="14" xfId="0" applyFont="1" applyFill="1" applyBorder="1" applyAlignment="1" applyProtection="1">
      <alignment horizontal="center" vertical="top" wrapText="1"/>
      <protection locked="0"/>
    </xf>
    <xf numFmtId="0" fontId="4" fillId="3" borderId="0" xfId="0" applyFont="1" applyFill="1" applyAlignment="1" applyProtection="1">
      <alignment horizontal="center" vertical="top" wrapText="1"/>
      <protection locked="0"/>
    </xf>
    <xf numFmtId="0" fontId="4" fillId="3" borderId="15" xfId="0" applyFont="1" applyFill="1" applyBorder="1" applyAlignment="1" applyProtection="1">
      <alignment horizontal="center" vertical="top" wrapText="1"/>
      <protection locked="0"/>
    </xf>
    <xf numFmtId="0" fontId="4" fillId="3" borderId="5" xfId="0" applyFont="1" applyFill="1" applyBorder="1" applyAlignment="1" applyProtection="1">
      <alignment horizontal="center" vertical="top" wrapText="1"/>
      <protection locked="0"/>
    </xf>
    <xf numFmtId="0" fontId="4" fillId="3" borderId="6" xfId="0" applyFont="1" applyFill="1" applyBorder="1" applyAlignment="1" applyProtection="1">
      <alignment horizontal="center" vertical="top" wrapText="1"/>
      <protection locked="0"/>
    </xf>
    <xf numFmtId="0" fontId="4" fillId="3" borderId="7" xfId="0" applyFont="1" applyFill="1" applyBorder="1" applyAlignment="1" applyProtection="1">
      <alignment horizontal="center" vertical="top" wrapText="1"/>
      <protection locked="0"/>
    </xf>
    <xf numFmtId="0" fontId="9" fillId="0" borderId="3" xfId="0" applyFont="1" applyBorder="1" applyAlignment="1">
      <alignment horizontal="center" vertical="center"/>
    </xf>
    <xf numFmtId="0" fontId="9" fillId="0" borderId="0" xfId="0" applyFont="1" applyAlignment="1">
      <alignment horizontal="center" vertical="center"/>
    </xf>
    <xf numFmtId="0" fontId="24" fillId="0" borderId="3" xfId="0" applyFont="1" applyBorder="1" applyAlignment="1">
      <alignment horizontal="center" vertical="center"/>
    </xf>
    <xf numFmtId="38" fontId="9" fillId="0" borderId="3" xfId="0" applyNumberFormat="1" applyFont="1" applyBorder="1" applyAlignment="1">
      <alignment horizontal="center" vertical="center"/>
    </xf>
    <xf numFmtId="38" fontId="9" fillId="0" borderId="0" xfId="0" applyNumberFormat="1" applyFont="1" applyAlignment="1">
      <alignment horizontal="center" vertical="center"/>
    </xf>
    <xf numFmtId="38" fontId="10" fillId="3" borderId="2" xfId="1" applyFont="1" applyFill="1" applyBorder="1" applyAlignment="1" applyProtection="1">
      <alignment horizontal="right" vertical="center"/>
      <protection locked="0"/>
    </xf>
    <xf numFmtId="38" fontId="10" fillId="3" borderId="3" xfId="1" applyFont="1" applyFill="1" applyBorder="1" applyAlignment="1" applyProtection="1">
      <alignment horizontal="right" vertical="center"/>
      <protection locked="0"/>
    </xf>
    <xf numFmtId="38" fontId="10" fillId="3" borderId="4" xfId="1" applyFont="1" applyFill="1" applyBorder="1" applyAlignment="1" applyProtection="1">
      <alignment horizontal="right" vertical="center"/>
      <protection locked="0"/>
    </xf>
    <xf numFmtId="38" fontId="10" fillId="3" borderId="5" xfId="1" applyFont="1" applyFill="1" applyBorder="1" applyAlignment="1" applyProtection="1">
      <alignment horizontal="right" vertical="center"/>
      <protection locked="0"/>
    </xf>
    <xf numFmtId="38" fontId="10" fillId="3" borderId="6" xfId="1" applyFont="1" applyFill="1" applyBorder="1" applyAlignment="1" applyProtection="1">
      <alignment horizontal="right" vertical="center"/>
      <protection locked="0"/>
    </xf>
    <xf numFmtId="38" fontId="10" fillId="3" borderId="7" xfId="1" applyFont="1" applyFill="1" applyBorder="1" applyAlignment="1" applyProtection="1">
      <alignment horizontal="right" vertical="center"/>
      <protection locked="0"/>
    </xf>
    <xf numFmtId="38" fontId="10" fillId="0" borderId="1" xfId="1" applyFont="1" applyFill="1" applyBorder="1" applyAlignment="1" applyProtection="1">
      <alignment horizontal="right" vertical="center"/>
      <protection locked="0"/>
    </xf>
    <xf numFmtId="38" fontId="10" fillId="3" borderId="1" xfId="1" applyFont="1" applyFill="1" applyBorder="1" applyAlignment="1" applyProtection="1">
      <alignment horizontal="right" vertical="center"/>
      <protection locked="0"/>
    </xf>
    <xf numFmtId="0" fontId="10" fillId="0" borderId="10" xfId="0" applyFont="1" applyBorder="1" applyAlignment="1">
      <alignment horizontal="center" vertical="center"/>
    </xf>
    <xf numFmtId="0" fontId="10" fillId="0" borderId="1" xfId="0" applyFont="1" applyBorder="1" applyAlignment="1">
      <alignment horizontal="center" vertical="center"/>
    </xf>
    <xf numFmtId="38" fontId="10" fillId="3" borderId="10" xfId="1" applyFont="1" applyFill="1" applyBorder="1" applyAlignment="1" applyProtection="1">
      <alignment horizontal="right" vertical="center"/>
      <protection locked="0"/>
    </xf>
    <xf numFmtId="38" fontId="10" fillId="3" borderId="20" xfId="1" applyFont="1" applyFill="1" applyBorder="1" applyAlignment="1" applyProtection="1">
      <alignment horizontal="right" vertical="center"/>
      <protection locked="0"/>
    </xf>
    <xf numFmtId="38" fontId="10" fillId="3" borderId="21" xfId="1" applyFont="1" applyFill="1" applyBorder="1" applyAlignment="1" applyProtection="1">
      <alignment horizontal="right" vertical="center"/>
      <protection locked="0"/>
    </xf>
    <xf numFmtId="38" fontId="10" fillId="3" borderId="22" xfId="1" applyFont="1" applyFill="1" applyBorder="1" applyAlignment="1" applyProtection="1">
      <alignment horizontal="right" vertical="center"/>
      <protection locked="0"/>
    </xf>
    <xf numFmtId="38" fontId="10" fillId="0" borderId="10" xfId="1" applyFont="1" applyFill="1" applyBorder="1" applyAlignment="1" applyProtection="1">
      <alignment horizontal="right" vertical="center"/>
      <protection locked="0"/>
    </xf>
    <xf numFmtId="0" fontId="10" fillId="0" borderId="8" xfId="0" applyFont="1" applyBorder="1" applyAlignment="1">
      <alignment horizontal="center" vertical="center"/>
    </xf>
    <xf numFmtId="38" fontId="10" fillId="0" borderId="1" xfId="1" applyFont="1" applyBorder="1" applyAlignment="1">
      <alignment horizontal="right" vertical="center"/>
    </xf>
    <xf numFmtId="38" fontId="10" fillId="0" borderId="8" xfId="1" applyFont="1" applyBorder="1" applyAlignment="1">
      <alignment horizontal="right" vertical="center"/>
    </xf>
    <xf numFmtId="38" fontId="10" fillId="0" borderId="2" xfId="1" applyFont="1" applyBorder="1" applyAlignment="1">
      <alignment horizontal="right" vertical="center"/>
    </xf>
    <xf numFmtId="38" fontId="10" fillId="0" borderId="3" xfId="1" applyFont="1" applyBorder="1" applyAlignment="1">
      <alignment horizontal="right" vertical="center"/>
    </xf>
    <xf numFmtId="38" fontId="10" fillId="0" borderId="4" xfId="1" applyFont="1" applyBorder="1" applyAlignment="1">
      <alignment horizontal="right" vertical="center"/>
    </xf>
    <xf numFmtId="38" fontId="10" fillId="0" borderId="17" xfId="1" applyFont="1" applyBorder="1" applyAlignment="1">
      <alignment horizontal="right" vertical="center"/>
    </xf>
    <xf numFmtId="38" fontId="10" fillId="0" borderId="18" xfId="1" applyFont="1" applyBorder="1" applyAlignment="1">
      <alignment horizontal="right" vertical="center"/>
    </xf>
    <xf numFmtId="38" fontId="10" fillId="0" borderId="19" xfId="1" applyFont="1" applyBorder="1" applyAlignment="1">
      <alignment horizontal="right" vertical="center"/>
    </xf>
    <xf numFmtId="38" fontId="10" fillId="0" borderId="1" xfId="1" applyFont="1" applyFill="1" applyBorder="1" applyAlignment="1">
      <alignment horizontal="right" vertical="center"/>
    </xf>
    <xf numFmtId="38" fontId="10" fillId="0" borderId="8" xfId="1" applyFont="1" applyFill="1" applyBorder="1" applyAlignment="1">
      <alignment horizontal="right" vertical="center"/>
    </xf>
    <xf numFmtId="38" fontId="10" fillId="0" borderId="5" xfId="1" applyFont="1" applyBorder="1" applyAlignment="1">
      <alignment horizontal="right" vertical="center"/>
    </xf>
    <xf numFmtId="38" fontId="10" fillId="0" borderId="6" xfId="1" applyFont="1" applyBorder="1" applyAlignment="1">
      <alignment horizontal="right" vertical="center"/>
    </xf>
    <xf numFmtId="38" fontId="10" fillId="0" borderId="7" xfId="1" applyFont="1" applyBorder="1" applyAlignment="1">
      <alignment horizontal="right" vertical="center"/>
    </xf>
    <xf numFmtId="0" fontId="10" fillId="0" borderId="1" xfId="0" applyFont="1" applyBorder="1" applyAlignment="1">
      <alignment horizontal="center" vertical="center" wrapText="1"/>
    </xf>
    <xf numFmtId="38" fontId="10" fillId="0" borderId="16" xfId="1" applyFont="1" applyFill="1" applyBorder="1" applyAlignment="1" applyProtection="1">
      <alignment horizontal="right" vertical="center"/>
      <protection locked="0"/>
    </xf>
    <xf numFmtId="38" fontId="10" fillId="0" borderId="9" xfId="1" applyFont="1" applyFill="1" applyBorder="1" applyAlignment="1" applyProtection="1">
      <alignment horizontal="right" vertical="center"/>
      <protection locked="0"/>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0" xfId="0" applyFont="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3" fillId="0" borderId="2" xfId="0" applyFont="1" applyBorder="1" applyAlignment="1">
      <alignment horizontal="right" vertical="top"/>
    </xf>
    <xf numFmtId="0" fontId="13" fillId="0" borderId="3" xfId="0" applyFont="1" applyBorder="1" applyAlignment="1">
      <alignment horizontal="right" vertical="top"/>
    </xf>
    <xf numFmtId="0" fontId="13" fillId="0" borderId="4" xfId="0" applyFont="1" applyBorder="1" applyAlignment="1">
      <alignment horizontal="right" vertical="top"/>
    </xf>
    <xf numFmtId="38" fontId="4" fillId="3" borderId="16" xfId="1" applyFont="1" applyFill="1" applyBorder="1" applyAlignment="1" applyProtection="1">
      <alignment horizontal="right" vertical="center"/>
      <protection locked="0"/>
    </xf>
    <xf numFmtId="38" fontId="4" fillId="3" borderId="9" xfId="1" applyFont="1" applyFill="1" applyBorder="1" applyAlignment="1" applyProtection="1">
      <alignment horizontal="right" vertical="center"/>
      <protection locked="0"/>
    </xf>
    <xf numFmtId="38" fontId="10" fillId="3" borderId="16" xfId="1" applyFont="1" applyFill="1" applyBorder="1" applyAlignment="1" applyProtection="1">
      <alignment horizontal="right" vertical="center"/>
      <protection locked="0"/>
    </xf>
    <xf numFmtId="38" fontId="10" fillId="3" borderId="9" xfId="1" applyFont="1" applyFill="1" applyBorder="1" applyAlignment="1" applyProtection="1">
      <alignment horizontal="right" vertical="center"/>
      <protection locked="0"/>
    </xf>
    <xf numFmtId="38" fontId="10" fillId="3" borderId="14" xfId="1" applyFont="1" applyFill="1" applyBorder="1" applyAlignment="1" applyProtection="1">
      <alignment horizontal="right" vertical="center"/>
      <protection locked="0"/>
    </xf>
    <xf numFmtId="38" fontId="10" fillId="3" borderId="0" xfId="1" applyFont="1" applyFill="1" applyBorder="1" applyAlignment="1" applyProtection="1">
      <alignment horizontal="right" vertical="center"/>
      <protection locked="0"/>
    </xf>
    <xf numFmtId="38" fontId="10" fillId="3" borderId="15" xfId="1" applyFont="1" applyFill="1" applyBorder="1" applyAlignment="1" applyProtection="1">
      <alignment horizontal="right" vertical="center"/>
      <protection locked="0"/>
    </xf>
    <xf numFmtId="0" fontId="13" fillId="0" borderId="8" xfId="0" applyFont="1" applyBorder="1" applyAlignment="1">
      <alignment horizontal="right" vertical="top"/>
    </xf>
    <xf numFmtId="0" fontId="4" fillId="0" borderId="8" xfId="0" applyFont="1" applyBorder="1" applyAlignment="1">
      <alignment horizontal="left" vertical="top" wrapText="1"/>
    </xf>
    <xf numFmtId="0" fontId="4" fillId="0" borderId="16" xfId="0" applyFont="1" applyBorder="1" applyAlignment="1">
      <alignment horizontal="left" vertical="top" wrapText="1"/>
    </xf>
    <xf numFmtId="0" fontId="4" fillId="0" borderId="9"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4" xfId="0" applyFont="1" applyBorder="1" applyAlignment="1">
      <alignment horizontal="left" vertical="top" wrapText="1"/>
    </xf>
    <xf numFmtId="0" fontId="4" fillId="0" borderId="0" xfId="0" applyFont="1" applyAlignment="1">
      <alignment horizontal="left" vertical="top" wrapText="1"/>
    </xf>
    <xf numFmtId="0" fontId="4" fillId="0" borderId="15"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5" xfId="0" applyFont="1" applyBorder="1" applyAlignment="1">
      <alignment horizontal="center" vertical="center"/>
    </xf>
    <xf numFmtId="38" fontId="0" fillId="0" borderId="1" xfId="1" applyFont="1" applyFill="1" applyBorder="1" applyAlignment="1" applyProtection="1">
      <alignment horizontal="right" vertical="center" shrinkToFit="1"/>
    </xf>
    <xf numFmtId="38" fontId="0" fillId="0" borderId="31" xfId="1" applyFont="1" applyFill="1" applyBorder="1" applyAlignment="1" applyProtection="1">
      <alignment horizontal="right" vertical="center" shrinkToFit="1"/>
    </xf>
    <xf numFmtId="178" fontId="0" fillId="0" borderId="1" xfId="1" applyNumberFormat="1" applyFont="1" applyFill="1" applyBorder="1" applyAlignment="1" applyProtection="1">
      <alignment horizontal="right" vertical="center" shrinkToFit="1"/>
    </xf>
    <xf numFmtId="38" fontId="1" fillId="0" borderId="31" xfId="1" applyFont="1" applyFill="1" applyBorder="1" applyAlignment="1" applyProtection="1">
      <alignment horizontal="right" vertical="center" shrinkToFit="1"/>
      <protection locked="0"/>
    </xf>
    <xf numFmtId="0" fontId="1" fillId="0" borderId="31" xfId="1" applyNumberFormat="1" applyFont="1" applyFill="1" applyBorder="1" applyAlignment="1" applyProtection="1">
      <alignment horizontal="right" vertical="center" shrinkToFit="1"/>
      <protection locked="0"/>
    </xf>
    <xf numFmtId="38" fontId="1" fillId="0" borderId="1" xfId="1" applyFont="1" applyFill="1" applyBorder="1" applyAlignment="1" applyProtection="1">
      <alignment horizontal="right" vertical="center" shrinkToFit="1"/>
    </xf>
    <xf numFmtId="178" fontId="1" fillId="0" borderId="1" xfId="1" applyNumberFormat="1" applyFont="1" applyFill="1" applyBorder="1" applyAlignment="1" applyProtection="1">
      <alignment horizontal="right" vertical="center" shrinkToFit="1"/>
    </xf>
    <xf numFmtId="38" fontId="0" fillId="0" borderId="12" xfId="1" applyFont="1" applyFill="1" applyBorder="1" applyAlignment="1" applyProtection="1">
      <alignment horizontal="right" vertical="center" shrinkToFit="1"/>
    </xf>
    <xf numFmtId="38" fontId="0" fillId="0" borderId="13" xfId="1" applyFont="1" applyFill="1" applyBorder="1" applyAlignment="1" applyProtection="1">
      <alignment horizontal="right" vertical="center" shrinkToFit="1"/>
    </xf>
    <xf numFmtId="178" fontId="0" fillId="0" borderId="11" xfId="1" applyNumberFormat="1" applyFont="1" applyFill="1" applyBorder="1" applyAlignment="1" applyProtection="1">
      <alignment horizontal="right" vertical="center" shrinkToFit="1"/>
    </xf>
    <xf numFmtId="178" fontId="0" fillId="0" borderId="13" xfId="1" applyNumberFormat="1" applyFont="1" applyFill="1" applyBorder="1" applyAlignment="1" applyProtection="1">
      <alignment horizontal="right" vertical="center" shrinkToFit="1"/>
    </xf>
    <xf numFmtId="38" fontId="1" fillId="0" borderId="0" xfId="1" applyFont="1" applyFill="1" applyBorder="1" applyAlignment="1" applyProtection="1">
      <alignment vertical="center" shrinkToFit="1"/>
      <protection locked="0"/>
    </xf>
    <xf numFmtId="38" fontId="0" fillId="0" borderId="0" xfId="1" applyFont="1" applyFill="1" applyBorder="1" applyAlignment="1" applyProtection="1">
      <alignment horizontal="right" vertical="center" shrinkToFit="1"/>
    </xf>
    <xf numFmtId="0" fontId="0" fillId="0" borderId="0" xfId="0" applyAlignment="1">
      <alignment horizontal="center" vertical="center" textRotation="255" shrinkToFit="1"/>
    </xf>
    <xf numFmtId="0" fontId="6" fillId="0" borderId="0" xfId="0" applyFont="1" applyAlignment="1">
      <alignment horizontal="center" vertical="distributed" wrapText="1"/>
    </xf>
    <xf numFmtId="0" fontId="6" fillId="0" borderId="0" xfId="0" applyFont="1" applyAlignment="1">
      <alignment horizontal="center" vertical="distributed"/>
    </xf>
    <xf numFmtId="40" fontId="1" fillId="0" borderId="0" xfId="1" applyNumberFormat="1" applyFont="1" applyFill="1" applyBorder="1" applyAlignment="1" applyProtection="1">
      <alignment vertical="center" shrinkToFit="1"/>
      <protection locked="0"/>
    </xf>
    <xf numFmtId="40" fontId="0" fillId="0" borderId="0" xfId="1" applyNumberFormat="1" applyFont="1" applyFill="1" applyBorder="1" applyAlignment="1" applyProtection="1">
      <alignment horizontal="right" vertical="center" shrinkToFit="1"/>
    </xf>
    <xf numFmtId="0" fontId="14" fillId="0" borderId="15" xfId="0" applyFont="1" applyBorder="1" applyAlignment="1">
      <alignment horizontal="center" vertical="distributed" wrapText="1"/>
    </xf>
    <xf numFmtId="0" fontId="14" fillId="0" borderId="16" xfId="0" applyFont="1" applyBorder="1" applyAlignment="1">
      <alignment horizontal="center" vertical="distributed" wrapText="1"/>
    </xf>
    <xf numFmtId="0" fontId="14" fillId="0" borderId="14" xfId="0" applyFont="1" applyBorder="1" applyAlignment="1">
      <alignment horizontal="center" vertical="distributed" wrapText="1"/>
    </xf>
    <xf numFmtId="38" fontId="0" fillId="0" borderId="0" xfId="1" applyFont="1" applyBorder="1" applyAlignment="1" applyProtection="1">
      <alignment horizontal="right" vertical="center" shrinkToFit="1"/>
    </xf>
    <xf numFmtId="38" fontId="1" fillId="3" borderId="1" xfId="1" applyFont="1" applyFill="1" applyBorder="1" applyAlignment="1" applyProtection="1">
      <alignment horizontal="right" vertical="center" shrinkToFit="1"/>
      <protection locked="0"/>
    </xf>
    <xf numFmtId="0" fontId="1" fillId="3" borderId="1" xfId="1" applyNumberFormat="1" applyFont="1" applyFill="1" applyBorder="1" applyAlignment="1" applyProtection="1">
      <alignment horizontal="right" vertical="center" shrinkToFit="1"/>
      <protection locked="0"/>
    </xf>
    <xf numFmtId="0" fontId="0" fillId="0" borderId="6" xfId="0" applyBorder="1" applyAlignment="1">
      <alignment horizontal="center" vertical="center" textRotation="255" shrinkToFit="1"/>
    </xf>
    <xf numFmtId="0" fontId="0" fillId="0" borderId="3" xfId="0" applyBorder="1" applyAlignment="1">
      <alignment horizontal="center" vertical="center" textRotation="255" shrinkToFit="1"/>
    </xf>
    <xf numFmtId="0" fontId="14" fillId="0" borderId="15" xfId="0" applyFont="1" applyBorder="1" applyAlignment="1">
      <alignment horizontal="center" vertical="distributed"/>
    </xf>
    <xf numFmtId="0" fontId="14" fillId="0" borderId="16" xfId="0" applyFont="1" applyBorder="1" applyAlignment="1">
      <alignment horizontal="center" vertical="distributed"/>
    </xf>
    <xf numFmtId="0" fontId="14" fillId="0" borderId="14" xfId="0" applyFont="1" applyBorder="1" applyAlignment="1">
      <alignment horizontal="center" vertical="distributed"/>
    </xf>
    <xf numFmtId="40" fontId="0" fillId="0" borderId="0" xfId="1" applyNumberFormat="1" applyFont="1" applyBorder="1" applyAlignment="1" applyProtection="1">
      <alignment horizontal="right" vertical="center" shrinkToFit="1"/>
    </xf>
    <xf numFmtId="0" fontId="3" fillId="0" borderId="1" xfId="0" applyFont="1" applyBorder="1" applyAlignment="1">
      <alignment horizontal="center" vertical="distributed" textRotation="255" justifyLastLine="1" shrinkToFit="1"/>
    </xf>
    <xf numFmtId="0" fontId="0" fillId="0" borderId="1" xfId="0" applyBorder="1" applyAlignment="1">
      <alignment horizontal="center" vertical="center" textRotation="255" shrinkToFit="1"/>
    </xf>
    <xf numFmtId="0" fontId="14" fillId="0" borderId="0" xfId="0" applyFont="1" applyAlignment="1">
      <alignment horizontal="center" vertical="distributed"/>
    </xf>
    <xf numFmtId="38" fontId="0" fillId="0" borderId="11" xfId="1" applyFont="1" applyFill="1" applyBorder="1" applyAlignment="1" applyProtection="1">
      <alignment horizontal="right" vertical="center" shrinkToFit="1"/>
    </xf>
    <xf numFmtId="0" fontId="3" fillId="0" borderId="0" xfId="0" applyFont="1" applyAlignment="1">
      <alignment horizontal="center" vertical="center" textRotation="255" wrapText="1" shrinkToFit="1"/>
    </xf>
    <xf numFmtId="0" fontId="14" fillId="0" borderId="0" xfId="0" applyFont="1" applyAlignment="1">
      <alignment horizontal="center" vertical="distributed" wrapText="1"/>
    </xf>
    <xf numFmtId="0" fontId="6" fillId="0" borderId="0" xfId="0" applyFont="1" applyAlignment="1">
      <alignment horizontal="center" vertical="center" textRotation="255" wrapText="1" shrinkToFit="1"/>
    </xf>
    <xf numFmtId="178" fontId="1" fillId="3" borderId="1" xfId="1" applyNumberFormat="1" applyFont="1" applyFill="1" applyBorder="1" applyAlignment="1" applyProtection="1">
      <alignment vertical="center" shrinkToFit="1"/>
      <protection locked="0"/>
    </xf>
    <xf numFmtId="0" fontId="1" fillId="0" borderId="35" xfId="1" applyNumberFormat="1" applyFont="1" applyFill="1" applyBorder="1" applyAlignment="1" applyProtection="1">
      <alignment horizontal="right" vertical="center" shrinkToFit="1"/>
      <protection locked="0"/>
    </xf>
    <xf numFmtId="0" fontId="1" fillId="0" borderId="36" xfId="1" applyNumberFormat="1" applyFont="1" applyFill="1" applyBorder="1" applyAlignment="1" applyProtection="1">
      <alignment horizontal="right" vertical="center" shrinkToFit="1"/>
      <protection locked="0"/>
    </xf>
    <xf numFmtId="0" fontId="1" fillId="0" borderId="37" xfId="1" applyNumberFormat="1" applyFont="1" applyFill="1" applyBorder="1" applyAlignment="1" applyProtection="1">
      <alignment horizontal="right" vertical="center" shrinkToFit="1"/>
      <protection locked="0"/>
    </xf>
    <xf numFmtId="178" fontId="0" fillId="0" borderId="12" xfId="1" applyNumberFormat="1" applyFont="1" applyFill="1" applyBorder="1" applyAlignment="1" applyProtection="1">
      <alignment horizontal="right" vertical="center" shrinkToFit="1"/>
    </xf>
    <xf numFmtId="38" fontId="1" fillId="0" borderId="35" xfId="1" applyFont="1" applyFill="1" applyBorder="1" applyAlignment="1" applyProtection="1">
      <alignment horizontal="right" vertical="center" shrinkToFit="1"/>
      <protection locked="0"/>
    </xf>
    <xf numFmtId="38" fontId="1" fillId="0" borderId="37" xfId="1" applyFont="1" applyFill="1" applyBorder="1" applyAlignment="1" applyProtection="1">
      <alignment horizontal="right" vertical="center" shrinkToFit="1"/>
      <protection locked="0"/>
    </xf>
    <xf numFmtId="38" fontId="1" fillId="0" borderId="11" xfId="1" applyFont="1" applyFill="1" applyBorder="1" applyAlignment="1" applyProtection="1">
      <alignment horizontal="right" vertical="center" shrinkToFit="1"/>
    </xf>
    <xf numFmtId="38" fontId="1" fillId="0" borderId="13" xfId="1" applyFont="1" applyFill="1" applyBorder="1" applyAlignment="1" applyProtection="1">
      <alignment horizontal="right" vertical="center" shrinkToFit="1"/>
    </xf>
    <xf numFmtId="178" fontId="1" fillId="0" borderId="11" xfId="1" applyNumberFormat="1" applyFont="1" applyFill="1" applyBorder="1" applyAlignment="1" applyProtection="1">
      <alignment horizontal="right" vertical="center" shrinkToFit="1"/>
    </xf>
    <xf numFmtId="178" fontId="1" fillId="0" borderId="13" xfId="1" applyNumberFormat="1" applyFont="1" applyFill="1" applyBorder="1" applyAlignment="1" applyProtection="1">
      <alignment horizontal="right" vertical="center" shrinkToFit="1"/>
    </xf>
    <xf numFmtId="0" fontId="14" fillId="0" borderId="1" xfId="0" applyFont="1" applyBorder="1" applyAlignment="1">
      <alignment horizontal="center" vertical="distributed" wrapText="1"/>
    </xf>
    <xf numFmtId="38" fontId="1" fillId="0" borderId="31" xfId="1" applyFont="1" applyFill="1" applyBorder="1" applyAlignment="1" applyProtection="1">
      <alignment vertical="center" shrinkToFit="1"/>
      <protection locked="0"/>
    </xf>
    <xf numFmtId="38" fontId="0" fillId="0" borderId="31" xfId="1" applyFont="1" applyBorder="1" applyAlignment="1" applyProtection="1">
      <alignment horizontal="right" vertical="center" shrinkToFit="1"/>
    </xf>
    <xf numFmtId="0" fontId="6" fillId="0" borderId="1" xfId="0" applyFont="1" applyBorder="1" applyAlignment="1">
      <alignment horizontal="center" vertical="center" textRotation="255" wrapText="1" shrinkToFit="1"/>
    </xf>
    <xf numFmtId="38" fontId="1" fillId="3" borderId="1" xfId="1" applyFont="1" applyFill="1" applyBorder="1" applyAlignment="1" applyProtection="1">
      <alignment vertical="center" shrinkToFit="1"/>
      <protection locked="0"/>
    </xf>
    <xf numFmtId="0" fontId="14" fillId="0" borderId="1" xfId="0" applyFont="1" applyBorder="1" applyAlignment="1">
      <alignment horizontal="center" vertical="distributed"/>
    </xf>
    <xf numFmtId="38" fontId="0" fillId="0" borderId="2" xfId="1" applyFont="1" applyFill="1" applyBorder="1" applyAlignment="1" applyProtection="1">
      <alignment horizontal="right" vertical="center" shrinkToFit="1"/>
    </xf>
    <xf numFmtId="38" fontId="0" fillId="0" borderId="4" xfId="1" applyFont="1" applyFill="1" applyBorder="1" applyAlignment="1" applyProtection="1">
      <alignment horizontal="right" vertical="center" shrinkToFit="1"/>
    </xf>
    <xf numFmtId="38" fontId="0" fillId="0" borderId="41" xfId="1" applyFont="1" applyFill="1" applyBorder="1" applyAlignment="1" applyProtection="1">
      <alignment horizontal="right" vertical="center" shrinkToFit="1"/>
    </xf>
    <xf numFmtId="38" fontId="0" fillId="0" borderId="42" xfId="1" applyFont="1" applyFill="1" applyBorder="1" applyAlignment="1" applyProtection="1">
      <alignment horizontal="right" vertical="center" shrinkToFit="1"/>
    </xf>
    <xf numFmtId="38" fontId="0" fillId="0" borderId="43" xfId="1" applyFont="1" applyFill="1" applyBorder="1" applyAlignment="1" applyProtection="1">
      <alignment horizontal="right" vertical="center" shrinkToFit="1"/>
    </xf>
    <xf numFmtId="178" fontId="0" fillId="0" borderId="2" xfId="1" applyNumberFormat="1" applyFont="1" applyFill="1" applyBorder="1" applyAlignment="1" applyProtection="1">
      <alignment horizontal="right" vertical="center" shrinkToFit="1"/>
    </xf>
    <xf numFmtId="178" fontId="0" fillId="0" borderId="3" xfId="1" applyNumberFormat="1" applyFont="1" applyFill="1" applyBorder="1" applyAlignment="1" applyProtection="1">
      <alignment horizontal="right" vertical="center" shrinkToFit="1"/>
    </xf>
    <xf numFmtId="178" fontId="0" fillId="0" borderId="4" xfId="1" applyNumberFormat="1" applyFont="1" applyFill="1" applyBorder="1" applyAlignment="1" applyProtection="1">
      <alignment horizontal="right" vertical="center" shrinkToFit="1"/>
    </xf>
    <xf numFmtId="178" fontId="1" fillId="0" borderId="31" xfId="1" applyNumberFormat="1" applyFont="1" applyFill="1" applyBorder="1" applyAlignment="1" applyProtection="1">
      <alignment vertical="center" shrinkToFit="1"/>
      <protection locked="0"/>
    </xf>
    <xf numFmtId="38" fontId="0" fillId="0" borderId="35" xfId="1" applyFont="1" applyFill="1" applyBorder="1" applyAlignment="1" applyProtection="1">
      <alignment horizontal="right" vertical="center" shrinkToFit="1"/>
    </xf>
    <xf numFmtId="38" fontId="0" fillId="0" borderId="36" xfId="1" applyFont="1" applyFill="1" applyBorder="1" applyAlignment="1" applyProtection="1">
      <alignment horizontal="right" vertical="center" shrinkToFit="1"/>
    </xf>
    <xf numFmtId="38" fontId="0" fillId="0" borderId="37" xfId="1" applyFont="1" applyFill="1" applyBorder="1" applyAlignment="1" applyProtection="1">
      <alignment horizontal="right" vertical="center" shrinkToFit="1"/>
    </xf>
    <xf numFmtId="178" fontId="0" fillId="0" borderId="31" xfId="1" applyNumberFormat="1" applyFont="1" applyBorder="1" applyAlignment="1" applyProtection="1">
      <alignment horizontal="right" vertical="center" shrinkToFit="1"/>
    </xf>
    <xf numFmtId="178" fontId="0" fillId="0" borderId="31" xfId="1" applyNumberFormat="1" applyFont="1" applyFill="1" applyBorder="1" applyAlignment="1" applyProtection="1">
      <alignment horizontal="right" vertical="center" shrinkToFit="1"/>
    </xf>
    <xf numFmtId="0" fontId="0" fillId="0" borderId="1" xfId="0" applyBorder="1" applyAlignment="1">
      <alignment horizontal="center" vertical="center" textRotation="255"/>
    </xf>
    <xf numFmtId="0" fontId="14" fillId="0" borderId="1" xfId="0" applyFont="1" applyBorder="1" applyAlignment="1">
      <alignment horizontal="center" vertical="distributed" wrapText="1" shrinkToFit="1"/>
    </xf>
    <xf numFmtId="0" fontId="0" fillId="0" borderId="31" xfId="0" applyBorder="1" applyAlignment="1" applyProtection="1">
      <alignment horizontal="center" vertical="top" wrapText="1"/>
      <protection locked="0"/>
    </xf>
    <xf numFmtId="40" fontId="0" fillId="0" borderId="11" xfId="0" applyNumberFormat="1" applyBorder="1" applyAlignment="1">
      <alignment vertical="center" shrinkToFit="1"/>
    </xf>
    <xf numFmtId="40" fontId="0" fillId="0" borderId="13" xfId="0" applyNumberFormat="1" applyBorder="1" applyAlignment="1">
      <alignment vertical="center" shrinkToFit="1"/>
    </xf>
    <xf numFmtId="0" fontId="0" fillId="0" borderId="12" xfId="0" applyBorder="1" applyAlignment="1">
      <alignment horizontal="center" vertical="center"/>
    </xf>
    <xf numFmtId="0" fontId="0" fillId="0" borderId="13" xfId="0" applyBorder="1" applyAlignment="1">
      <alignment horizontal="center" vertical="center"/>
    </xf>
    <xf numFmtId="40" fontId="0" fillId="0" borderId="5" xfId="0" applyNumberFormat="1" applyBorder="1" applyAlignment="1">
      <alignment vertical="center" shrinkToFit="1"/>
    </xf>
    <xf numFmtId="40" fontId="0" fillId="0" borderId="7" xfId="0" applyNumberFormat="1" applyBorder="1" applyAlignment="1">
      <alignment vertical="center" shrinkToFit="1"/>
    </xf>
    <xf numFmtId="178" fontId="0" fillId="0" borderId="5" xfId="1" applyNumberFormat="1" applyFont="1" applyFill="1" applyBorder="1" applyAlignment="1" applyProtection="1">
      <alignment horizontal="right" vertical="center" shrinkToFit="1"/>
    </xf>
    <xf numFmtId="178" fontId="0" fillId="0" borderId="7" xfId="1" applyNumberFormat="1" applyFont="1" applyFill="1" applyBorder="1" applyAlignment="1" applyProtection="1">
      <alignment horizontal="right" vertical="center" shrinkToFit="1"/>
    </xf>
    <xf numFmtId="38" fontId="1" fillId="0" borderId="44" xfId="1" applyFont="1" applyFill="1" applyBorder="1" applyAlignment="1" applyProtection="1">
      <alignment horizontal="right" vertical="center" shrinkToFit="1"/>
      <protection locked="0"/>
    </xf>
    <xf numFmtId="38" fontId="1" fillId="0" borderId="46" xfId="1" applyFont="1" applyFill="1" applyBorder="1" applyAlignment="1" applyProtection="1">
      <alignment horizontal="right" vertical="center" shrinkToFit="1"/>
      <protection locked="0"/>
    </xf>
    <xf numFmtId="0" fontId="1" fillId="0" borderId="44" xfId="1" applyNumberFormat="1" applyFont="1" applyFill="1" applyBorder="1" applyAlignment="1" applyProtection="1">
      <alignment horizontal="right" vertical="center" shrinkToFit="1"/>
      <protection locked="0"/>
    </xf>
    <xf numFmtId="0" fontId="1" fillId="0" borderId="45" xfId="1" applyNumberFormat="1" applyFont="1" applyFill="1" applyBorder="1" applyAlignment="1" applyProtection="1">
      <alignment horizontal="right" vertical="center" shrinkToFit="1"/>
      <protection locked="0"/>
    </xf>
    <xf numFmtId="0" fontId="1" fillId="0" borderId="46" xfId="1" applyNumberFormat="1" applyFont="1" applyFill="1" applyBorder="1" applyAlignment="1" applyProtection="1">
      <alignment horizontal="right" vertical="center" shrinkToFit="1"/>
      <protection locked="0"/>
    </xf>
    <xf numFmtId="178" fontId="0" fillId="0" borderId="6" xfId="1" applyNumberFormat="1" applyFont="1" applyFill="1" applyBorder="1" applyAlignment="1" applyProtection="1">
      <alignment horizontal="right" vertical="center" shrinkToFit="1"/>
    </xf>
    <xf numFmtId="38" fontId="1" fillId="0" borderId="5" xfId="1" applyFont="1" applyFill="1" applyBorder="1" applyAlignment="1" applyProtection="1">
      <alignment horizontal="right" vertical="center" shrinkToFit="1"/>
    </xf>
    <xf numFmtId="38" fontId="1" fillId="0" borderId="7" xfId="1" applyFont="1" applyFill="1" applyBorder="1" applyAlignment="1" applyProtection="1">
      <alignment horizontal="right" vertical="center" shrinkToFit="1"/>
    </xf>
    <xf numFmtId="178" fontId="1" fillId="0" borderId="5" xfId="1" applyNumberFormat="1" applyFont="1" applyFill="1" applyBorder="1" applyAlignment="1" applyProtection="1">
      <alignment horizontal="right" vertical="center" shrinkToFit="1"/>
    </xf>
    <xf numFmtId="178" fontId="1" fillId="0" borderId="7" xfId="1" applyNumberFormat="1" applyFont="1" applyFill="1" applyBorder="1" applyAlignment="1" applyProtection="1">
      <alignment horizontal="right" vertical="center" shrinkToFit="1"/>
    </xf>
    <xf numFmtId="38" fontId="0" fillId="0" borderId="5" xfId="1" applyFont="1" applyFill="1" applyBorder="1" applyAlignment="1" applyProtection="1">
      <alignment horizontal="right" vertical="center" shrinkToFit="1"/>
    </xf>
    <xf numFmtId="38" fontId="0" fillId="0" borderId="7" xfId="1" applyFont="1" applyFill="1" applyBorder="1" applyAlignment="1" applyProtection="1">
      <alignment horizontal="right" vertical="center" shrinkToFit="1"/>
    </xf>
    <xf numFmtId="0" fontId="6" fillId="0" borderId="2" xfId="0" applyFont="1" applyBorder="1" applyAlignment="1">
      <alignment horizontal="right" vertical="center"/>
    </xf>
    <xf numFmtId="0" fontId="6" fillId="0" borderId="4" xfId="0" applyFont="1" applyBorder="1" applyAlignment="1">
      <alignment horizontal="right" vertical="center"/>
    </xf>
    <xf numFmtId="0" fontId="4" fillId="0" borderId="13" xfId="0" applyFont="1" applyBorder="1" applyAlignment="1">
      <alignment horizontal="center" vertical="center" wrapText="1"/>
    </xf>
    <xf numFmtId="0" fontId="0" fillId="0" borderId="1" xfId="0" applyBorder="1" applyAlignment="1">
      <alignment horizontal="center" vertical="distributed" textRotation="255" justifyLastLine="1" shrinkToFit="1"/>
    </xf>
    <xf numFmtId="0" fontId="0" fillId="0" borderId="1" xfId="0" applyBorder="1" applyAlignment="1">
      <alignment horizontal="center" vertical="distributed" textRotation="255" justifyLastLine="1"/>
    </xf>
    <xf numFmtId="0" fontId="6" fillId="0" borderId="3" xfId="0" applyFont="1" applyBorder="1" applyAlignment="1">
      <alignment horizontal="right" vertical="center"/>
    </xf>
    <xf numFmtId="0" fontId="4" fillId="0" borderId="2"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7" xfId="0" applyFont="1" applyBorder="1" applyAlignment="1">
      <alignment horizontal="center" vertical="center" textRotation="255"/>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4" fillId="0" borderId="2" xfId="0" applyFont="1" applyBorder="1" applyAlignment="1">
      <alignment horizontal="center" vertical="distributed" textRotation="255" justifyLastLine="1"/>
    </xf>
    <xf numFmtId="0" fontId="4" fillId="0" borderId="4" xfId="0" applyFont="1" applyBorder="1" applyAlignment="1">
      <alignment horizontal="center" vertical="distributed" textRotation="255" justifyLastLine="1"/>
    </xf>
    <xf numFmtId="0" fontId="4" fillId="0" borderId="14" xfId="0" applyFont="1" applyBorder="1" applyAlignment="1">
      <alignment horizontal="center" vertical="distributed" textRotation="255" justifyLastLine="1"/>
    </xf>
    <xf numFmtId="0" fontId="4" fillId="0" borderId="15" xfId="0" applyFont="1" applyBorder="1" applyAlignment="1">
      <alignment horizontal="center" vertical="distributed" textRotation="255" justifyLastLine="1"/>
    </xf>
    <xf numFmtId="0" fontId="4" fillId="0" borderId="5" xfId="0" applyFont="1" applyBorder="1" applyAlignment="1">
      <alignment horizontal="center" vertical="distributed" textRotation="255" justifyLastLine="1"/>
    </xf>
    <xf numFmtId="0" fontId="4" fillId="0" borderId="7" xfId="0" applyFont="1" applyBorder="1" applyAlignment="1">
      <alignment horizontal="center" vertical="distributed" textRotation="255" justifyLastLine="1"/>
    </xf>
    <xf numFmtId="0" fontId="4" fillId="0" borderId="2" xfId="0" applyFont="1" applyBorder="1" applyAlignment="1">
      <alignment horizontal="center" vertical="center" textRotation="255" shrinkToFit="1"/>
    </xf>
    <xf numFmtId="0" fontId="4" fillId="0" borderId="4" xfId="0" applyFont="1" applyBorder="1" applyAlignment="1">
      <alignment horizontal="center" vertical="center" textRotation="255" shrinkToFit="1"/>
    </xf>
    <xf numFmtId="0" fontId="4" fillId="0" borderId="14" xfId="0" applyFont="1" applyBorder="1" applyAlignment="1">
      <alignment horizontal="center" vertical="center" textRotation="255" shrinkToFit="1"/>
    </xf>
    <xf numFmtId="0" fontId="4" fillId="0" borderId="15" xfId="0" applyFont="1" applyBorder="1" applyAlignment="1">
      <alignment horizontal="center" vertical="center" textRotation="255" shrinkToFit="1"/>
    </xf>
    <xf numFmtId="0" fontId="4" fillId="0" borderId="5" xfId="0" applyFont="1" applyBorder="1" applyAlignment="1">
      <alignment horizontal="center" vertical="center" textRotation="255" shrinkToFit="1"/>
    </xf>
    <xf numFmtId="0" fontId="4" fillId="0" borderId="7" xfId="0" applyFont="1" applyBorder="1" applyAlignment="1">
      <alignment horizontal="center" vertical="center" textRotation="255" shrinkToFit="1"/>
    </xf>
    <xf numFmtId="0" fontId="4" fillId="0" borderId="1" xfId="0" applyFont="1" applyBorder="1" applyAlignment="1">
      <alignment horizontal="center" vertical="distributed" textRotation="255" justifyLastLine="1"/>
    </xf>
    <xf numFmtId="0" fontId="4" fillId="0" borderId="3" xfId="0" applyFont="1" applyBorder="1" applyAlignment="1">
      <alignment horizontal="center" vertical="distributed" textRotation="255" justifyLastLine="1"/>
    </xf>
    <xf numFmtId="0" fontId="4" fillId="0" borderId="0" xfId="0" applyFont="1" applyAlignment="1">
      <alignment horizontal="center" vertical="distributed" textRotation="255" justifyLastLine="1"/>
    </xf>
    <xf numFmtId="0" fontId="4" fillId="0" borderId="6" xfId="0" applyFont="1" applyBorder="1" applyAlignment="1">
      <alignment horizontal="center" vertical="distributed" textRotation="255" justifyLastLine="1"/>
    </xf>
    <xf numFmtId="0" fontId="4" fillId="0" borderId="2" xfId="0" applyFont="1" applyBorder="1" applyAlignment="1">
      <alignment horizontal="center" vertical="distributed" textRotation="255" shrinkToFit="1"/>
    </xf>
    <xf numFmtId="0" fontId="4" fillId="0" borderId="4" xfId="0" applyFont="1" applyBorder="1" applyAlignment="1">
      <alignment horizontal="center" vertical="distributed" textRotation="255" shrinkToFit="1"/>
    </xf>
    <xf numFmtId="0" fontId="4" fillId="0" borderId="14" xfId="0" applyFont="1" applyBorder="1" applyAlignment="1">
      <alignment horizontal="center" vertical="distributed" textRotation="255" shrinkToFit="1"/>
    </xf>
    <xf numFmtId="0" fontId="4" fillId="0" borderId="15" xfId="0" applyFont="1" applyBorder="1" applyAlignment="1">
      <alignment horizontal="center" vertical="distributed" textRotation="255" shrinkToFit="1"/>
    </xf>
    <xf numFmtId="0" fontId="6" fillId="0" borderId="2" xfId="0" applyFont="1" applyBorder="1" applyAlignment="1">
      <alignment horizontal="center" vertical="center" textRotation="255" shrinkToFit="1"/>
    </xf>
    <xf numFmtId="0" fontId="6" fillId="0" borderId="4" xfId="0" applyFont="1" applyBorder="1" applyAlignment="1">
      <alignment horizontal="center" vertical="center" textRotation="255" shrinkToFit="1"/>
    </xf>
    <xf numFmtId="0" fontId="6" fillId="0" borderId="14" xfId="0" applyFont="1" applyBorder="1" applyAlignment="1">
      <alignment horizontal="center" vertical="center" textRotation="255" shrinkToFit="1"/>
    </xf>
    <xf numFmtId="0" fontId="6" fillId="0" borderId="15" xfId="0" applyFont="1" applyBorder="1" applyAlignment="1">
      <alignment horizontal="center" vertical="center" textRotation="255" shrinkToFit="1"/>
    </xf>
    <xf numFmtId="0" fontId="6" fillId="0" borderId="5" xfId="0" applyFont="1" applyBorder="1" applyAlignment="1">
      <alignment horizontal="center" vertical="center" textRotation="255" shrinkToFit="1"/>
    </xf>
    <xf numFmtId="0" fontId="6" fillId="0" borderId="7" xfId="0" applyFont="1" applyBorder="1" applyAlignment="1">
      <alignment horizontal="center" vertical="center" textRotation="255" shrinkToFit="1"/>
    </xf>
    <xf numFmtId="0" fontId="4" fillId="0" borderId="2" xfId="0" applyFont="1" applyBorder="1" applyAlignment="1">
      <alignment horizontal="center" vertical="distributed" textRotation="255"/>
    </xf>
    <xf numFmtId="0" fontId="4" fillId="0" borderId="4" xfId="0" applyFont="1" applyBorder="1" applyAlignment="1">
      <alignment horizontal="center" vertical="distributed" textRotation="255"/>
    </xf>
    <xf numFmtId="0" fontId="4" fillId="0" borderId="14" xfId="0" applyFont="1" applyBorder="1" applyAlignment="1">
      <alignment horizontal="center" vertical="distributed" textRotation="255"/>
    </xf>
    <xf numFmtId="0" fontId="4" fillId="0" borderId="15" xfId="0" applyFont="1" applyBorder="1" applyAlignment="1">
      <alignment horizontal="center" vertical="distributed" textRotation="255"/>
    </xf>
    <xf numFmtId="0" fontId="4" fillId="0" borderId="5" xfId="0" applyFont="1" applyBorder="1" applyAlignment="1">
      <alignment horizontal="center" vertical="distributed" textRotation="255"/>
    </xf>
    <xf numFmtId="0" fontId="4" fillId="0" borderId="7" xfId="0" applyFont="1" applyBorder="1" applyAlignment="1">
      <alignment horizontal="center" vertical="distributed" textRotation="255"/>
    </xf>
    <xf numFmtId="0" fontId="4" fillId="0" borderId="2" xfId="0" applyFont="1" applyBorder="1" applyAlignment="1">
      <alignment horizontal="center" vertical="center" wrapText="1" shrinkToFit="1"/>
    </xf>
    <xf numFmtId="0" fontId="4" fillId="0" borderId="3" xfId="0" applyFont="1" applyBorder="1" applyAlignment="1">
      <alignment horizontal="center" vertical="center" wrapText="1" shrinkToFit="1"/>
    </xf>
    <xf numFmtId="0" fontId="4" fillId="0" borderId="4" xfId="0" applyFont="1" applyBorder="1" applyAlignment="1">
      <alignment horizontal="center" vertical="center" wrapText="1" shrinkToFit="1"/>
    </xf>
    <xf numFmtId="0" fontId="4" fillId="0" borderId="5" xfId="0" applyFont="1" applyBorder="1" applyAlignment="1">
      <alignment horizontal="center" vertical="center" wrapText="1" shrinkToFit="1"/>
    </xf>
    <xf numFmtId="0" fontId="4" fillId="0" borderId="6" xfId="0" applyFont="1" applyBorder="1" applyAlignment="1">
      <alignment horizontal="center" vertical="center" wrapText="1" shrinkToFit="1"/>
    </xf>
    <xf numFmtId="0" fontId="4" fillId="0" borderId="7" xfId="0" applyFont="1" applyBorder="1" applyAlignment="1">
      <alignment horizontal="center" vertical="center" wrapText="1" shrinkToFit="1"/>
    </xf>
    <xf numFmtId="0" fontId="4" fillId="0" borderId="3" xfId="0" applyFont="1" applyBorder="1" applyAlignment="1">
      <alignment horizontal="center" vertical="center" textRotation="255"/>
    </xf>
    <xf numFmtId="0" fontId="4" fillId="0" borderId="0" xfId="0" applyFont="1" applyAlignment="1">
      <alignment horizontal="center" vertical="center" textRotation="255"/>
    </xf>
    <xf numFmtId="0" fontId="4" fillId="0" borderId="3" xfId="0" applyFont="1" applyBorder="1" applyAlignment="1">
      <alignment horizontal="center" vertical="center" textRotation="255" shrinkToFit="1"/>
    </xf>
    <xf numFmtId="0" fontId="4" fillId="0" borderId="0" xfId="0" applyFont="1" applyAlignment="1">
      <alignment horizontal="center" vertical="center" textRotation="255" shrinkToFit="1"/>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2" xfId="0" applyFont="1" applyBorder="1" applyAlignment="1">
      <alignment horizontal="center" vertical="distributed" textRotation="255" justifyLastLine="1" shrinkToFit="1"/>
    </xf>
    <xf numFmtId="0" fontId="4" fillId="0" borderId="4" xfId="0" applyFont="1" applyBorder="1" applyAlignment="1">
      <alignment horizontal="center" vertical="distributed" textRotation="255" justifyLastLine="1" shrinkToFit="1"/>
    </xf>
    <xf numFmtId="0" fontId="4" fillId="0" borderId="14" xfId="0" applyFont="1" applyBorder="1" applyAlignment="1">
      <alignment horizontal="center" vertical="distributed" textRotation="255" justifyLastLine="1" shrinkToFit="1"/>
    </xf>
    <xf numFmtId="0" fontId="4" fillId="0" borderId="15" xfId="0" applyFont="1" applyBorder="1" applyAlignment="1">
      <alignment horizontal="center" vertical="distributed" textRotation="255" justifyLastLine="1" shrinkToFit="1"/>
    </xf>
    <xf numFmtId="0" fontId="4" fillId="0" borderId="5" xfId="0" applyFont="1" applyBorder="1" applyAlignment="1">
      <alignment horizontal="center" vertical="distributed" textRotation="255" justifyLastLine="1" shrinkToFit="1"/>
    </xf>
    <xf numFmtId="0" fontId="4" fillId="0" borderId="7" xfId="0" applyFont="1" applyBorder="1" applyAlignment="1">
      <alignment horizontal="center" vertical="distributed" textRotation="255" justifyLastLine="1"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14" xfId="0" applyBorder="1" applyAlignment="1">
      <alignment horizontal="center" vertical="center" textRotation="255" shrinkToFit="1"/>
    </xf>
    <xf numFmtId="0" fontId="0" fillId="0" borderId="15"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4" fillId="0" borderId="14" xfId="0" applyFont="1" applyBorder="1" applyAlignment="1">
      <alignment horizontal="center" shrinkToFit="1"/>
    </xf>
    <xf numFmtId="0" fontId="4" fillId="0" borderId="15" xfId="0" applyFont="1" applyBorder="1" applyAlignment="1">
      <alignment horizontal="center" shrinkToFit="1"/>
    </xf>
    <xf numFmtId="0" fontId="4" fillId="3" borderId="8" xfId="0" applyFont="1" applyFill="1" applyBorder="1" applyAlignment="1" applyProtection="1">
      <alignment horizontal="center" vertical="center" wrapText="1"/>
      <protection locked="0"/>
    </xf>
    <xf numFmtId="0" fontId="4" fillId="3" borderId="16"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shrinkToFit="1"/>
      <protection locked="0"/>
    </xf>
    <xf numFmtId="0" fontId="4" fillId="3" borderId="12" xfId="0" applyFont="1" applyFill="1" applyBorder="1" applyAlignment="1" applyProtection="1">
      <alignment horizontal="center" vertical="center" shrinkToFit="1"/>
      <protection locked="0"/>
    </xf>
    <xf numFmtId="0" fontId="4" fillId="3" borderId="13" xfId="0" applyFont="1" applyFill="1" applyBorder="1" applyAlignment="1" applyProtection="1">
      <alignment horizontal="center" vertical="center" shrinkToFit="1"/>
      <protection locked="0"/>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0" fillId="3" borderId="0" xfId="0" applyFill="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4" fillId="3" borderId="2" xfId="0" applyFont="1" applyFill="1" applyBorder="1" applyAlignment="1" applyProtection="1">
      <alignment horizontal="center" vertical="center" shrinkToFit="1"/>
      <protection locked="0"/>
    </xf>
    <xf numFmtId="0" fontId="4" fillId="3" borderId="3" xfId="0" applyFont="1" applyFill="1" applyBorder="1" applyAlignment="1" applyProtection="1">
      <alignment horizontal="center" vertical="center" shrinkToFit="1"/>
      <protection locked="0"/>
    </xf>
    <xf numFmtId="0" fontId="4" fillId="3" borderId="4"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shrinkToFit="1"/>
      <protection locked="0"/>
    </xf>
    <xf numFmtId="0" fontId="4" fillId="3" borderId="6" xfId="0" applyFont="1" applyFill="1" applyBorder="1" applyAlignment="1" applyProtection="1">
      <alignment horizontal="center" vertical="center" shrinkToFit="1"/>
      <protection locked="0"/>
    </xf>
    <xf numFmtId="0" fontId="4" fillId="3" borderId="7" xfId="0" applyFont="1" applyFill="1" applyBorder="1" applyAlignment="1" applyProtection="1">
      <alignment horizontal="center" vertical="center" shrinkToFit="1"/>
      <protection locked="0"/>
    </xf>
    <xf numFmtId="0" fontId="6" fillId="0" borderId="4" xfId="0" applyFont="1" applyBorder="1" applyAlignment="1">
      <alignment horizontal="center" vertical="center"/>
    </xf>
    <xf numFmtId="0" fontId="6" fillId="0" borderId="15" xfId="0" applyFont="1" applyBorder="1" applyAlignment="1">
      <alignment horizontal="center" vertical="center"/>
    </xf>
    <xf numFmtId="0" fontId="6" fillId="0" borderId="7" xfId="0" applyFont="1" applyBorder="1" applyAlignment="1">
      <alignment horizontal="center" vertical="center"/>
    </xf>
    <xf numFmtId="0" fontId="0" fillId="0" borderId="2" xfId="0" applyBorder="1" applyAlignment="1">
      <alignment horizontal="center" vertical="distributed" textRotation="255" justifyLastLine="1"/>
    </xf>
    <xf numFmtId="0" fontId="0" fillId="0" borderId="4" xfId="0" applyBorder="1" applyAlignment="1">
      <alignment horizontal="center" vertical="distributed" textRotation="255" justifyLastLine="1"/>
    </xf>
    <xf numFmtId="0" fontId="0" fillId="0" borderId="14" xfId="0" applyBorder="1" applyAlignment="1">
      <alignment horizontal="center" vertical="distributed" textRotation="255" justifyLastLine="1"/>
    </xf>
    <xf numFmtId="0" fontId="0" fillId="0" borderId="15" xfId="0" applyBorder="1" applyAlignment="1">
      <alignment horizontal="center" vertical="distributed" textRotation="255" justifyLastLine="1"/>
    </xf>
    <xf numFmtId="0" fontId="0" fillId="0" borderId="5" xfId="0" applyBorder="1" applyAlignment="1">
      <alignment horizontal="center" vertical="distributed" textRotation="255" justifyLastLine="1"/>
    </xf>
    <xf numFmtId="0" fontId="0" fillId="0" borderId="7" xfId="0" applyBorder="1" applyAlignment="1">
      <alignment horizontal="center" vertical="distributed" textRotation="255" justifyLastLine="1"/>
    </xf>
    <xf numFmtId="0" fontId="4" fillId="0" borderId="0" xfId="0" applyFont="1" applyAlignment="1">
      <alignment horizontal="center" vertical="center" wrapText="1"/>
    </xf>
    <xf numFmtId="0" fontId="21" fillId="0" borderId="0" xfId="0" applyFont="1" applyAlignment="1">
      <alignment horizontal="center" vertical="center"/>
    </xf>
    <xf numFmtId="49" fontId="0" fillId="0" borderId="0" xfId="0" applyNumberFormat="1" applyAlignment="1">
      <alignment horizontal="center" vertical="center" shrinkToFit="1"/>
    </xf>
    <xf numFmtId="38" fontId="0" fillId="0" borderId="1" xfId="0" applyNumberFormat="1" applyBorder="1" applyAlignment="1">
      <alignment horizontal="center" vertical="center" shrinkToFit="1"/>
    </xf>
    <xf numFmtId="0" fontId="0" fillId="0" borderId="1" xfId="0" applyBorder="1" applyAlignment="1">
      <alignment horizontal="center" vertical="center" shrinkToFit="1"/>
    </xf>
    <xf numFmtId="180" fontId="0" fillId="0" borderId="3" xfId="0" applyNumberFormat="1" applyBorder="1" applyAlignment="1">
      <alignment horizontal="center" vertical="center" shrinkToFit="1"/>
    </xf>
    <xf numFmtId="180" fontId="0" fillId="0" borderId="4" xfId="0" applyNumberFormat="1" applyBorder="1" applyAlignment="1">
      <alignment horizontal="center" vertical="center" shrinkToFit="1"/>
    </xf>
    <xf numFmtId="180" fontId="0" fillId="0" borderId="6" xfId="0" applyNumberFormat="1" applyBorder="1" applyAlignment="1">
      <alignment horizontal="center" vertical="center" shrinkToFit="1"/>
    </xf>
    <xf numFmtId="180" fontId="0" fillId="0" borderId="7" xfId="0" applyNumberFormat="1" applyBorder="1" applyAlignment="1">
      <alignment horizontal="center" vertical="center" shrinkToFit="1"/>
    </xf>
    <xf numFmtId="38" fontId="0" fillId="0" borderId="2" xfId="0" applyNumberFormat="1" applyBorder="1" applyAlignment="1">
      <alignment horizontal="center" vertical="center" shrinkToFit="1"/>
    </xf>
    <xf numFmtId="38" fontId="0" fillId="0" borderId="3" xfId="0" applyNumberFormat="1" applyBorder="1" applyAlignment="1">
      <alignment horizontal="center" vertical="center" shrinkToFit="1"/>
    </xf>
    <xf numFmtId="38" fontId="0" fillId="0" borderId="4" xfId="0" applyNumberFormat="1" applyBorder="1" applyAlignment="1">
      <alignment horizontal="center" vertical="center" shrinkToFit="1"/>
    </xf>
    <xf numFmtId="38" fontId="0" fillId="0" borderId="5" xfId="0" applyNumberFormat="1" applyBorder="1" applyAlignment="1">
      <alignment horizontal="center" vertical="center" shrinkToFit="1"/>
    </xf>
    <xf numFmtId="38" fontId="0" fillId="0" borderId="6" xfId="0" applyNumberFormat="1" applyBorder="1" applyAlignment="1">
      <alignment horizontal="center" vertical="center" shrinkToFit="1"/>
    </xf>
    <xf numFmtId="38" fontId="0" fillId="0" borderId="7" xfId="0" applyNumberFormat="1" applyBorder="1" applyAlignment="1">
      <alignment horizontal="center" vertical="center" shrinkToFit="1"/>
    </xf>
    <xf numFmtId="0" fontId="0" fillId="4" borderId="3" xfId="0" applyFill="1" applyBorder="1" applyAlignment="1">
      <alignment horizontal="center" vertical="center"/>
    </xf>
    <xf numFmtId="0" fontId="22" fillId="3" borderId="58" xfId="0" applyFont="1" applyFill="1" applyBorder="1" applyAlignment="1" applyProtection="1">
      <alignment horizontal="center" vertical="center" shrinkToFit="1"/>
      <protection locked="0"/>
    </xf>
    <xf numFmtId="0" fontId="22" fillId="3" borderId="59" xfId="0" applyFont="1" applyFill="1" applyBorder="1" applyAlignment="1" applyProtection="1">
      <alignment horizontal="center" vertical="center" shrinkToFit="1"/>
      <protection locked="0"/>
    </xf>
    <xf numFmtId="0" fontId="22" fillId="3" borderId="60" xfId="0" applyFont="1" applyFill="1" applyBorder="1" applyAlignment="1" applyProtection="1">
      <alignment horizontal="center" vertical="center" shrinkToFit="1"/>
      <protection locked="0"/>
    </xf>
    <xf numFmtId="0" fontId="22" fillId="3" borderId="61" xfId="0" applyFont="1" applyFill="1" applyBorder="1" applyAlignment="1" applyProtection="1">
      <alignment horizontal="center" vertical="center" shrinkToFit="1"/>
      <protection locked="0"/>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62" xfId="0" applyFont="1" applyBorder="1" applyAlignment="1">
      <alignment horizontal="center" vertical="center"/>
    </xf>
    <xf numFmtId="0" fontId="22" fillId="0" borderId="6" xfId="0" applyFont="1" applyBorder="1" applyAlignment="1">
      <alignment horizontal="center" vertical="center" shrinkToFit="1"/>
    </xf>
    <xf numFmtId="0" fontId="22" fillId="3" borderId="56" xfId="0" applyFont="1" applyFill="1" applyBorder="1" applyAlignment="1" applyProtection="1">
      <alignment horizontal="center" vertical="center" shrinkToFit="1"/>
      <protection locked="0"/>
    </xf>
    <xf numFmtId="0" fontId="22" fillId="3" borderId="57" xfId="0" applyFont="1" applyFill="1" applyBorder="1" applyAlignment="1" applyProtection="1">
      <alignment horizontal="center" vertical="center" shrinkToFit="1"/>
      <protection locked="0"/>
    </xf>
    <xf numFmtId="0" fontId="0" fillId="0" borderId="0" xfId="0" applyAlignment="1">
      <alignment horizontal="center" vertical="center" shrinkToFi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12"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8" xfId="0" applyFont="1" applyBorder="1" applyAlignment="1">
      <alignment horizontal="center" vertical="distributed" textRotation="255" justifyLastLine="1" shrinkToFit="1"/>
    </xf>
    <xf numFmtId="0" fontId="4" fillId="0" borderId="16" xfId="0" applyFont="1" applyBorder="1" applyAlignment="1">
      <alignment horizontal="center" vertical="distributed" textRotation="255" justifyLastLine="1" shrinkToFit="1"/>
    </xf>
    <xf numFmtId="0" fontId="4" fillId="0" borderId="8" xfId="0" applyFont="1" applyBorder="1" applyAlignment="1">
      <alignment horizontal="center" vertical="center" textRotation="255"/>
    </xf>
    <xf numFmtId="0" fontId="4" fillId="0" borderId="16" xfId="0" applyFont="1" applyBorder="1" applyAlignment="1">
      <alignment horizontal="center" vertical="center" textRotation="255"/>
    </xf>
    <xf numFmtId="0" fontId="6" fillId="0" borderId="16" xfId="0" applyFont="1" applyBorder="1" applyAlignment="1">
      <alignment horizontal="center" vertical="center" textRotation="255" shrinkToFit="1"/>
    </xf>
    <xf numFmtId="0" fontId="4" fillId="0" borderId="50" xfId="0" applyFont="1" applyBorder="1" applyAlignment="1">
      <alignment horizontal="center" vertical="distributed" textRotation="255" shrinkToFit="1"/>
    </xf>
    <xf numFmtId="0" fontId="4" fillId="0" borderId="51" xfId="0" applyFont="1" applyBorder="1" applyAlignment="1">
      <alignment horizontal="center" vertical="distributed" textRotation="255" shrinkToFit="1"/>
    </xf>
    <xf numFmtId="0" fontId="4" fillId="0" borderId="2" xfId="0" applyFont="1" applyBorder="1" applyAlignment="1">
      <alignment horizontal="center" vertical="center" textRotation="255" wrapText="1" shrinkToFit="1"/>
    </xf>
    <xf numFmtId="0" fontId="4" fillId="0" borderId="3" xfId="0" applyFont="1" applyBorder="1" applyAlignment="1">
      <alignment horizontal="center" vertical="center" textRotation="255" wrapText="1" shrinkToFit="1"/>
    </xf>
    <xf numFmtId="0" fontId="4" fillId="0" borderId="4" xfId="0" applyFont="1" applyBorder="1" applyAlignment="1">
      <alignment horizontal="center" vertical="center" textRotation="255" wrapText="1" shrinkToFit="1"/>
    </xf>
    <xf numFmtId="0" fontId="4" fillId="0" borderId="14" xfId="0" applyFont="1" applyBorder="1" applyAlignment="1">
      <alignment horizontal="center" vertical="center" textRotation="255" wrapText="1" shrinkToFit="1"/>
    </xf>
    <xf numFmtId="0" fontId="4" fillId="0" borderId="0" xfId="0" applyFont="1" applyAlignment="1">
      <alignment horizontal="center" vertical="center" textRotation="255" wrapText="1" shrinkToFit="1"/>
    </xf>
    <xf numFmtId="0" fontId="4" fillId="0" borderId="15" xfId="0" applyFont="1" applyBorder="1" applyAlignment="1">
      <alignment horizontal="center" vertical="center" textRotation="255" wrapText="1" shrinkToFit="1"/>
    </xf>
    <xf numFmtId="0" fontId="4" fillId="4" borderId="0" xfId="0" applyFont="1" applyFill="1" applyAlignment="1">
      <alignment horizontal="center" vertical="center" textRotation="255" wrapText="1"/>
    </xf>
    <xf numFmtId="0" fontId="4" fillId="0" borderId="9" xfId="0" applyFont="1" applyBorder="1" applyAlignment="1">
      <alignment horizontal="center" vertical="center" shrinkToFit="1"/>
    </xf>
    <xf numFmtId="0" fontId="4" fillId="0" borderId="8" xfId="0" applyFont="1" applyBorder="1" applyAlignment="1">
      <alignment horizontal="center" vertical="distributed" textRotation="255" wrapText="1" justifyLastLine="1" shrinkToFit="1"/>
    </xf>
    <xf numFmtId="0" fontId="4" fillId="0" borderId="16" xfId="0" applyFont="1" applyBorder="1" applyAlignment="1">
      <alignment horizontal="center" vertical="distributed" textRotation="255" wrapText="1" justifyLastLine="1" shrinkToFit="1"/>
    </xf>
    <xf numFmtId="0" fontId="4" fillId="0" borderId="8" xfId="0" applyFont="1" applyBorder="1" applyAlignment="1">
      <alignment horizontal="center" vertical="distributed" textRotation="255" wrapText="1" justifyLastLine="1"/>
    </xf>
    <xf numFmtId="0" fontId="4" fillId="0" borderId="16" xfId="0" applyFont="1" applyBorder="1" applyAlignment="1">
      <alignment horizontal="center" vertical="distributed" textRotation="255" wrapText="1" justifyLastLine="1"/>
    </xf>
    <xf numFmtId="0" fontId="6" fillId="0" borderId="8" xfId="0" applyFont="1" applyBorder="1" applyAlignment="1">
      <alignment horizontal="center" vertical="center" textRotation="255" shrinkToFit="1"/>
    </xf>
    <xf numFmtId="0" fontId="4" fillId="0" borderId="8" xfId="0" applyFont="1" applyBorder="1" applyAlignment="1">
      <alignment horizontal="center" vertical="distributed" textRotation="255" shrinkToFit="1"/>
    </xf>
    <xf numFmtId="0" fontId="4" fillId="0" borderId="16" xfId="0" applyFont="1" applyBorder="1" applyAlignment="1">
      <alignment horizontal="center" vertical="distributed" textRotation="255" shrinkToFit="1"/>
    </xf>
    <xf numFmtId="38" fontId="0" fillId="0" borderId="0" xfId="0" applyNumberFormat="1" applyAlignment="1">
      <alignment horizontal="right" vertical="center"/>
    </xf>
    <xf numFmtId="0" fontId="0" fillId="0" borderId="0" xfId="0" applyAlignment="1">
      <alignment horizontal="right" vertical="center"/>
    </xf>
    <xf numFmtId="179" fontId="0" fillId="0" borderId="6" xfId="0" applyNumberFormat="1" applyBorder="1" applyAlignment="1">
      <alignment horizontal="right" vertical="center"/>
    </xf>
    <xf numFmtId="0" fontId="22" fillId="0" borderId="11" xfId="0" applyFont="1" applyBorder="1" applyAlignment="1">
      <alignment horizontal="center" vertical="center"/>
    </xf>
    <xf numFmtId="0" fontId="22" fillId="0" borderId="13" xfId="0" applyFont="1" applyBorder="1" applyAlignment="1">
      <alignment horizontal="center" vertical="center"/>
    </xf>
    <xf numFmtId="0" fontId="0" fillId="0" borderId="8" xfId="0" applyBorder="1" applyAlignment="1">
      <alignment horizontal="center" vertical="center" textRotation="255"/>
    </xf>
    <xf numFmtId="0" fontId="0" fillId="0" borderId="16" xfId="0" applyBorder="1" applyAlignment="1">
      <alignment horizontal="center" vertical="center" textRotation="255"/>
    </xf>
    <xf numFmtId="0" fontId="0" fillId="0" borderId="8" xfId="0" applyBorder="1" applyAlignment="1">
      <alignment horizontal="center" vertical="distributed" textRotation="255" justifyLastLine="1"/>
    </xf>
    <xf numFmtId="0" fontId="0" fillId="0" borderId="16" xfId="0" applyBorder="1" applyAlignment="1">
      <alignment horizontal="center" vertical="distributed" textRotation="255" justifyLastLine="1"/>
    </xf>
    <xf numFmtId="0" fontId="4" fillId="0" borderId="8" xfId="0" applyFont="1" applyBorder="1" applyAlignment="1">
      <alignment horizontal="center" vertical="distributed" textRotation="255" justifyLastLine="1"/>
    </xf>
    <xf numFmtId="0" fontId="4" fillId="0" borderId="16" xfId="0" applyFont="1" applyBorder="1" applyAlignment="1">
      <alignment horizontal="center" vertical="distributed" textRotation="255" justifyLastLine="1"/>
    </xf>
    <xf numFmtId="38" fontId="38" fillId="0" borderId="0" xfId="1" applyFont="1" applyFill="1" applyBorder="1" applyAlignment="1" applyProtection="1">
      <alignment horizontal="right"/>
      <protection locked="0"/>
    </xf>
    <xf numFmtId="180" fontId="37" fillId="0" borderId="1" xfId="0" applyNumberFormat="1" applyFont="1" applyBorder="1" applyAlignment="1">
      <alignment horizontal="center" vertical="center"/>
    </xf>
    <xf numFmtId="38" fontId="37" fillId="0" borderId="1" xfId="0" applyNumberFormat="1" applyFont="1" applyBorder="1" applyAlignment="1">
      <alignment horizontal="center" vertical="center"/>
    </xf>
    <xf numFmtId="38" fontId="10" fillId="0" borderId="0" xfId="3" applyFont="1" applyFill="1" applyBorder="1" applyAlignment="1">
      <alignment horizontal="left" vertical="center" wrapText="1"/>
    </xf>
    <xf numFmtId="38" fontId="10" fillId="0" borderId="8" xfId="3" applyFont="1" applyFill="1" applyBorder="1" applyAlignment="1">
      <alignment horizontal="center" vertical="center" wrapText="1"/>
    </xf>
    <xf numFmtId="38" fontId="10" fillId="0" borderId="16" xfId="3" applyFont="1" applyFill="1" applyBorder="1" applyAlignment="1">
      <alignment horizontal="center" vertical="center" wrapText="1"/>
    </xf>
    <xf numFmtId="38" fontId="10" fillId="0" borderId="9" xfId="3" applyFont="1" applyFill="1" applyBorder="1" applyAlignment="1">
      <alignment horizontal="center" vertical="center" wrapText="1"/>
    </xf>
    <xf numFmtId="0" fontId="8" fillId="0" borderId="86" xfId="0" applyFont="1" applyBorder="1" applyAlignment="1" applyProtection="1">
      <alignment horizontal="center" wrapText="1"/>
      <protection locked="0"/>
    </xf>
    <xf numFmtId="0" fontId="8" fillId="0" borderId="87" xfId="0" applyFont="1" applyBorder="1" applyAlignment="1" applyProtection="1">
      <alignment horizontal="center" wrapText="1"/>
      <protection locked="0"/>
    </xf>
    <xf numFmtId="0" fontId="8" fillId="0" borderId="34" xfId="0" applyFont="1" applyBorder="1" applyAlignment="1" applyProtection="1">
      <alignment horizontal="center" wrapText="1"/>
      <protection locked="0"/>
    </xf>
    <xf numFmtId="38" fontId="10" fillId="0" borderId="1" xfId="3" applyFont="1" applyFill="1" applyBorder="1" applyAlignment="1">
      <alignment horizontal="left" vertical="center" wrapText="1"/>
    </xf>
    <xf numFmtId="0" fontId="28" fillId="0" borderId="1" xfId="0" applyFont="1" applyBorder="1" applyAlignment="1">
      <alignment horizontal="lef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0" xfId="0" applyFont="1" applyAlignment="1">
      <alignment horizontal="center" vertical="center" wrapText="1"/>
    </xf>
    <xf numFmtId="0" fontId="28" fillId="0" borderId="15"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14" xfId="0" applyFont="1" applyBorder="1" applyAlignment="1">
      <alignment horizontal="center" vertical="center" shrinkToFit="1"/>
    </xf>
    <xf numFmtId="0" fontId="27" fillId="0" borderId="0" xfId="0" applyFont="1" applyAlignment="1">
      <alignment horizontal="center" vertical="center" shrinkToFit="1"/>
    </xf>
    <xf numFmtId="0" fontId="27" fillId="0" borderId="15"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6" fillId="0" borderId="2" xfId="0" applyFont="1" applyBorder="1" applyAlignment="1">
      <alignment horizontal="center" vertical="center" wrapText="1"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14" xfId="0" applyFont="1" applyBorder="1" applyAlignment="1">
      <alignment horizontal="center" vertical="center" shrinkToFit="1"/>
    </xf>
    <xf numFmtId="0" fontId="26" fillId="0" borderId="0" xfId="0" applyFont="1" applyAlignment="1">
      <alignment horizontal="center" vertical="center" shrinkToFit="1"/>
    </xf>
    <xf numFmtId="0" fontId="26" fillId="0" borderId="15" xfId="0" applyFont="1" applyBorder="1" applyAlignment="1">
      <alignment horizontal="center" vertical="center" shrinkToFit="1"/>
    </xf>
    <xf numFmtId="0" fontId="26" fillId="0" borderId="5" xfId="0" applyFont="1" applyBorder="1" applyAlignment="1">
      <alignment horizontal="center" vertical="center" shrinkToFit="1"/>
    </xf>
    <xf numFmtId="0" fontId="26" fillId="0" borderId="6" xfId="0" applyFont="1" applyBorder="1" applyAlignment="1">
      <alignment horizontal="center" vertical="center" shrinkToFit="1"/>
    </xf>
    <xf numFmtId="0" fontId="26" fillId="0" borderId="7" xfId="0" applyFont="1" applyBorder="1" applyAlignment="1">
      <alignment horizontal="center" vertical="center" shrinkToFit="1"/>
    </xf>
    <xf numFmtId="0" fontId="26" fillId="0" borderId="2"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8" fillId="0" borderId="14" xfId="0" applyFont="1" applyBorder="1" applyAlignment="1">
      <alignment horizontal="left" vertical="center" wrapText="1"/>
    </xf>
    <xf numFmtId="0" fontId="28" fillId="0" borderId="0" xfId="0" applyFont="1" applyAlignment="1">
      <alignment horizontal="left" vertical="center" wrapText="1"/>
    </xf>
    <xf numFmtId="0" fontId="28" fillId="0" borderId="15" xfId="0" applyFont="1" applyBorder="1" applyAlignment="1">
      <alignment horizontal="left" vertical="center" wrapText="1"/>
    </xf>
    <xf numFmtId="0" fontId="30" fillId="0" borderId="0" xfId="0" applyFont="1" applyAlignment="1">
      <alignment horizontal="left" vertical="center" wrapText="1"/>
    </xf>
    <xf numFmtId="0" fontId="29" fillId="0" borderId="0" xfId="0" applyFont="1" applyAlignment="1" applyProtection="1">
      <alignment horizontal="center" vertical="center"/>
      <protection locked="0"/>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1" fillId="0" borderId="12" xfId="0" applyFont="1" applyBorder="1" applyAlignment="1">
      <alignment horizontal="left" vertical="center" wrapText="1"/>
    </xf>
    <xf numFmtId="0" fontId="31" fillId="0" borderId="13" xfId="0" applyFont="1" applyBorder="1" applyAlignment="1">
      <alignment horizontal="left" vertical="center" wrapText="1"/>
    </xf>
    <xf numFmtId="0" fontId="31" fillId="0" borderId="11" xfId="0" applyFont="1" applyBorder="1" applyAlignment="1">
      <alignment horizontal="left" vertical="center" wrapText="1"/>
    </xf>
    <xf numFmtId="0" fontId="31" fillId="0" borderId="12" xfId="0" applyFont="1" applyBorder="1" applyAlignment="1">
      <alignment vertical="center" wrapText="1"/>
    </xf>
    <xf numFmtId="0" fontId="31" fillId="0" borderId="13" xfId="0" applyFont="1" applyBorder="1" applyAlignment="1">
      <alignment vertical="center" wrapText="1"/>
    </xf>
    <xf numFmtId="0" fontId="30" fillId="0" borderId="0" xfId="0" applyFont="1" applyAlignment="1">
      <alignment horizontal="center" vertical="center"/>
    </xf>
    <xf numFmtId="0" fontId="0" fillId="0" borderId="6" xfId="0" applyBorder="1" applyAlignment="1">
      <alignment horizontal="right" vertical="center"/>
    </xf>
    <xf numFmtId="0" fontId="31" fillId="0" borderId="12" xfId="0" applyFont="1" applyBorder="1" applyAlignment="1">
      <alignment horizontal="left" vertical="center" wrapText="1" shrinkToFit="1"/>
    </xf>
    <xf numFmtId="0" fontId="31" fillId="0" borderId="13" xfId="0" applyFont="1" applyBorder="1" applyAlignment="1">
      <alignment horizontal="left" vertical="center" wrapText="1" shrinkToFi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9" fillId="3" borderId="1" xfId="0" applyFont="1" applyFill="1" applyBorder="1" applyAlignment="1" applyProtection="1">
      <alignment horizontal="center" vertical="center"/>
      <protection locked="0"/>
    </xf>
  </cellXfs>
  <cellStyles count="4">
    <cellStyle name="桁区切り" xfId="1" builtinId="6"/>
    <cellStyle name="桁区切り 2" xfId="2" xr:uid="{00000000-0005-0000-0000-000001000000}"/>
    <cellStyle name="桁区切り 3" xfId="3" xr:uid="{ED026C29-0E86-43FE-A23D-15E371BF9520}"/>
    <cellStyle name="標準" xfId="0" builtinId="0"/>
  </cellStyles>
  <dxfs count="6">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s>
  <tableStyles count="0" defaultTableStyle="TableStyleMedium2" defaultPivotStyle="PivotStyleLight16"/>
  <colors>
    <mruColors>
      <color rgb="FFCCFFFF"/>
      <color rgb="FFFF99CC"/>
      <color rgb="FFFFFFCC"/>
      <color rgb="FFFA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55</xdr:col>
      <xdr:colOff>69274</xdr:colOff>
      <xdr:row>35</xdr:row>
      <xdr:rowOff>0</xdr:rowOff>
    </xdr:from>
    <xdr:to>
      <xdr:col>76</xdr:col>
      <xdr:colOff>36165</xdr:colOff>
      <xdr:row>39</xdr:row>
      <xdr:rowOff>74739</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7342910" y="6061364"/>
          <a:ext cx="2512664" cy="767466"/>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77</xdr:col>
      <xdr:colOff>110403</xdr:colOff>
      <xdr:row>22</xdr:row>
      <xdr:rowOff>134216</xdr:rowOff>
    </xdr:from>
    <xdr:to>
      <xdr:col>110</xdr:col>
      <xdr:colOff>34202</xdr:colOff>
      <xdr:row>37</xdr:row>
      <xdr:rowOff>45460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9861622" y="3801341"/>
          <a:ext cx="3852861" cy="2411557"/>
        </a:xfrm>
        <a:prstGeom prst="roundRect">
          <a:avLst/>
        </a:prstGeom>
        <a:solidFill>
          <a:schemeClr val="bg1"/>
        </a:solidFill>
        <a:ln w="25400">
          <a:solidFill>
            <a:srgbClr val="FFC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①市町村番号をドロップダウン　</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　リストから選択するか、直接</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600" u="sng">
              <a:latin typeface="メイリオ" panose="020B0604030504040204" pitchFamily="50" charset="-128"/>
              <a:ea typeface="メイリオ" panose="020B0604030504040204" pitchFamily="50" charset="-128"/>
              <a:cs typeface="メイリオ" panose="020B0604030504040204" pitchFamily="50" charset="-128"/>
            </a:rPr>
            <a:t>半角数字</a:t>
          </a:r>
          <a:r>
            <a:rPr lang="ja-JP" altLang="en-US" sz="1600">
              <a:latin typeface="メイリオ" panose="020B0604030504040204" pitchFamily="50" charset="-128"/>
              <a:ea typeface="メイリオ" panose="020B0604030504040204" pitchFamily="50" charset="-128"/>
              <a:cs typeface="メイリオ" panose="020B0604030504040204" pitchFamily="50" charset="-128"/>
            </a:rPr>
            <a:t>で入力してください。</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6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600">
              <a:latin typeface="メイリオ" panose="020B0604030504040204" pitchFamily="50" charset="-128"/>
              <a:ea typeface="メイリオ" panose="020B0604030504040204" pitchFamily="50" charset="-128"/>
              <a:cs typeface="メイリオ" panose="020B0604030504040204" pitchFamily="50" charset="-128"/>
            </a:rPr>
            <a:t>入力後、右欄に市町村名が</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　自動的に表示されます。</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61</xdr:col>
      <xdr:colOff>104776</xdr:colOff>
      <xdr:row>44</xdr:row>
      <xdr:rowOff>17318</xdr:rowOff>
    </xdr:from>
    <xdr:to>
      <xdr:col>70</xdr:col>
      <xdr:colOff>102106</xdr:colOff>
      <xdr:row>50</xdr:row>
      <xdr:rowOff>14738</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591426" y="7561118"/>
          <a:ext cx="1026030" cy="102612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61</xdr:col>
      <xdr:colOff>103909</xdr:colOff>
      <xdr:row>47</xdr:row>
      <xdr:rowOff>51954</xdr:rowOff>
    </xdr:from>
    <xdr:to>
      <xdr:col>64</xdr:col>
      <xdr:colOff>107708</xdr:colOff>
      <xdr:row>49</xdr:row>
      <xdr:rowOff>65686</xdr:rowOff>
    </xdr:to>
    <xdr:sp macro="" textlink="">
      <xdr:nvSpPr>
        <xdr:cNvPr id="5" name="テキスト ボックス 7">
          <a:extLst>
            <a:ext uri="{FF2B5EF4-FFF2-40B4-BE49-F238E27FC236}">
              <a16:creationId xmlns:a16="http://schemas.microsoft.com/office/drawing/2014/main" id="{00000000-0008-0000-0000-000005000000}"/>
            </a:ext>
          </a:extLst>
        </xdr:cNvPr>
        <xdr:cNvSpPr txBox="1"/>
      </xdr:nvSpPr>
      <xdr:spPr>
        <a:xfrm>
          <a:off x="8104909" y="8191499"/>
          <a:ext cx="367481" cy="36009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108</xdr:col>
      <xdr:colOff>39688</xdr:colOff>
      <xdr:row>51</xdr:row>
      <xdr:rowOff>52916</xdr:rowOff>
    </xdr:from>
    <xdr:to>
      <xdr:col>125</xdr:col>
      <xdr:colOff>79376</xdr:colOff>
      <xdr:row>55</xdr:row>
      <xdr:rowOff>52917</xdr:rowOff>
    </xdr:to>
    <xdr:sp macro="" textlink="">
      <xdr:nvSpPr>
        <xdr:cNvPr id="6" name="四角形: 角を丸くする 5">
          <a:extLst>
            <a:ext uri="{FF2B5EF4-FFF2-40B4-BE49-F238E27FC236}">
              <a16:creationId xmlns:a16="http://schemas.microsoft.com/office/drawing/2014/main" id="{6A881DC6-AC6B-4F54-984B-AD09274CFFB3}"/>
            </a:ext>
          </a:extLst>
        </xdr:cNvPr>
        <xdr:cNvSpPr/>
      </xdr:nvSpPr>
      <xdr:spPr>
        <a:xfrm>
          <a:off x="13493751" y="8823854"/>
          <a:ext cx="2063750" cy="687917"/>
        </a:xfrm>
        <a:prstGeom prst="roundRect">
          <a:avLst/>
        </a:prstGeom>
        <a:no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電話番号の記載誤りに注意してください。</a:t>
          </a:r>
          <a:endParaRPr kumimoji="1" lang="en-US" altLang="ja-JP" sz="1100">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526472</xdr:colOff>
      <xdr:row>0</xdr:row>
      <xdr:rowOff>114300</xdr:rowOff>
    </xdr:from>
    <xdr:to>
      <xdr:col>15</xdr:col>
      <xdr:colOff>219589</xdr:colOff>
      <xdr:row>3</xdr:row>
      <xdr:rowOff>212337</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7232072" y="114300"/>
          <a:ext cx="2741117" cy="70763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23812</xdr:colOff>
      <xdr:row>4</xdr:row>
      <xdr:rowOff>0</xdr:rowOff>
    </xdr:from>
    <xdr:to>
      <xdr:col>8</xdr:col>
      <xdr:colOff>-1</xdr:colOff>
      <xdr:row>40</xdr:row>
      <xdr:rowOff>0</xdr:rowOff>
    </xdr:to>
    <xdr:sp macro="" textlink="">
      <xdr:nvSpPr>
        <xdr:cNvPr id="4" name="角丸四角形 3">
          <a:extLst>
            <a:ext uri="{FF2B5EF4-FFF2-40B4-BE49-F238E27FC236}">
              <a16:creationId xmlns:a16="http://schemas.microsoft.com/office/drawing/2014/main" id="{00000000-0008-0000-0B00-000004000000}"/>
            </a:ext>
          </a:extLst>
        </xdr:cNvPr>
        <xdr:cNvSpPr/>
      </xdr:nvSpPr>
      <xdr:spPr>
        <a:xfrm>
          <a:off x="23812" y="1404937"/>
          <a:ext cx="6072187" cy="14859000"/>
        </a:xfrm>
        <a:prstGeom prst="roundRect">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5</xdr:col>
      <xdr:colOff>215901</xdr:colOff>
      <xdr:row>4</xdr:row>
      <xdr:rowOff>203200</xdr:rowOff>
    </xdr:from>
    <xdr:to>
      <xdr:col>6</xdr:col>
      <xdr:colOff>287338</xdr:colOff>
      <xdr:row>6</xdr:row>
      <xdr:rowOff>306052</xdr:rowOff>
    </xdr:to>
    <xdr:sp macro="" textlink="">
      <xdr:nvSpPr>
        <xdr:cNvPr id="6" name="テキスト ボックス 16">
          <a:extLst>
            <a:ext uri="{FF2B5EF4-FFF2-40B4-BE49-F238E27FC236}">
              <a16:creationId xmlns:a16="http://schemas.microsoft.com/office/drawing/2014/main" id="{00000000-0008-0000-0B00-000006000000}"/>
            </a:ext>
          </a:extLst>
        </xdr:cNvPr>
        <xdr:cNvSpPr txBox="1"/>
      </xdr:nvSpPr>
      <xdr:spPr>
        <a:xfrm>
          <a:off x="3644901" y="2235200"/>
          <a:ext cx="757237" cy="86485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3600" b="1">
              <a:solidFill>
                <a:srgbClr val="FF0000"/>
              </a:solidFill>
            </a:rPr>
            <a:t>①</a:t>
          </a:r>
        </a:p>
      </xdr:txBody>
    </xdr:sp>
    <xdr:clientData/>
  </xdr:twoCellAnchor>
  <xdr:twoCellAnchor>
    <xdr:from>
      <xdr:col>3</xdr:col>
      <xdr:colOff>31750</xdr:colOff>
      <xdr:row>10</xdr:row>
      <xdr:rowOff>1587</xdr:rowOff>
    </xdr:from>
    <xdr:to>
      <xdr:col>15</xdr:col>
      <xdr:colOff>444500</xdr:colOff>
      <xdr:row>20</xdr:row>
      <xdr:rowOff>50801</xdr:rowOff>
    </xdr:to>
    <xdr:sp macro="" textlink="">
      <xdr:nvSpPr>
        <xdr:cNvPr id="3" name="角丸四角形 2">
          <a:extLst>
            <a:ext uri="{FF2B5EF4-FFF2-40B4-BE49-F238E27FC236}">
              <a16:creationId xmlns:a16="http://schemas.microsoft.com/office/drawing/2014/main" id="{00000000-0008-0000-0B00-000003000000}"/>
            </a:ext>
          </a:extLst>
        </xdr:cNvPr>
        <xdr:cNvSpPr/>
      </xdr:nvSpPr>
      <xdr:spPr>
        <a:xfrm>
          <a:off x="2089150" y="3176587"/>
          <a:ext cx="8108950" cy="385921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000">
              <a:latin typeface="メイリオ" panose="020B0604030504040204" pitchFamily="50" charset="-128"/>
              <a:ea typeface="メイリオ" panose="020B0604030504040204" pitchFamily="50" charset="-128"/>
              <a:cs typeface="メイリオ" panose="020B0604030504040204" pitchFamily="50" charset="-128"/>
            </a:rPr>
            <a:t>①各様式の確認用のチェックシートです。</a:t>
          </a:r>
          <a:endParaRPr lang="en-US" altLang="ja-JP" sz="20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2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各シートの入力後、最終的に</a:t>
          </a:r>
          <a:r>
            <a:rPr lang="ja-JP" altLang="en-US"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全ての項目が「</a:t>
          </a:r>
          <a:r>
            <a:rPr lang="en-US" altLang="ja-JP"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OK</a:t>
          </a:r>
          <a:r>
            <a:rPr lang="ja-JP" altLang="en-US"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」になって</a:t>
          </a:r>
          <a:endParaRPr lang="en-US" altLang="ja-JP"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いるか確認のうえ、提出してください。</a:t>
          </a:r>
          <a:endParaRPr lang="en-US" altLang="ja-JP" sz="20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2000" baseline="0">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2000">
              <a:latin typeface="メイリオ" panose="020B0604030504040204" pitchFamily="50" charset="-128"/>
              <a:ea typeface="メイリオ" panose="020B0604030504040204" pitchFamily="50" charset="-128"/>
              <a:cs typeface="メイリオ" panose="020B0604030504040204" pitchFamily="50" charset="-128"/>
            </a:rPr>
            <a:t>「</a:t>
          </a:r>
          <a:r>
            <a:rPr lang="en-US" altLang="ja-JP" sz="2000">
              <a:latin typeface="メイリオ" panose="020B0604030504040204" pitchFamily="50" charset="-128"/>
              <a:ea typeface="メイリオ" panose="020B0604030504040204" pitchFamily="50" charset="-128"/>
              <a:cs typeface="メイリオ" panose="020B0604030504040204" pitchFamily="50" charset="-128"/>
            </a:rPr>
            <a:t>NG</a:t>
          </a:r>
          <a:r>
            <a:rPr lang="ja-JP" altLang="en-US" sz="2000">
              <a:latin typeface="メイリオ" panose="020B0604030504040204" pitchFamily="50" charset="-128"/>
              <a:ea typeface="メイリオ" panose="020B0604030504040204" pitchFamily="50" charset="-128"/>
              <a:cs typeface="メイリオ" panose="020B0604030504040204" pitchFamily="50" charset="-128"/>
            </a:rPr>
            <a:t>」が表示されている場合は、右側にメッセージが表示</a:t>
          </a:r>
          <a:endParaRPr lang="en-US" altLang="ja-JP" sz="20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2000">
              <a:latin typeface="メイリオ" panose="020B0604030504040204" pitchFamily="50" charset="-128"/>
              <a:ea typeface="メイリオ" panose="020B0604030504040204" pitchFamily="50" charset="-128"/>
              <a:cs typeface="メイリオ" panose="020B0604030504040204" pitchFamily="50" charset="-128"/>
            </a:rPr>
            <a:t>   されますので、対応する様式の数値等を確認し、修正をお願</a:t>
          </a:r>
          <a:endParaRPr lang="en-US" altLang="ja-JP" sz="20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2000">
              <a:latin typeface="メイリオ" panose="020B0604030504040204" pitchFamily="50" charset="-128"/>
              <a:ea typeface="メイリオ" panose="020B0604030504040204" pitchFamily="50" charset="-128"/>
              <a:cs typeface="メイリオ" panose="020B0604030504040204" pitchFamily="50" charset="-128"/>
            </a:rPr>
            <a:t>   いします。</a:t>
          </a:r>
          <a:endParaRPr lang="en-US" altLang="ja-JP" sz="20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608214</xdr:colOff>
      <xdr:row>0</xdr:row>
      <xdr:rowOff>17319</xdr:rowOff>
    </xdr:from>
    <xdr:to>
      <xdr:col>7</xdr:col>
      <xdr:colOff>307912</xdr:colOff>
      <xdr:row>3</xdr:row>
      <xdr:rowOff>0</xdr:rowOff>
    </xdr:to>
    <xdr:sp macro="" textlink="">
      <xdr:nvSpPr>
        <xdr:cNvPr id="3" name="角丸四角形 2">
          <a:extLst>
            <a:ext uri="{FF2B5EF4-FFF2-40B4-BE49-F238E27FC236}">
              <a16:creationId xmlns:a16="http://schemas.microsoft.com/office/drawing/2014/main" id="{00000000-0008-0000-0C00-000003000000}"/>
            </a:ext>
          </a:extLst>
        </xdr:cNvPr>
        <xdr:cNvSpPr/>
      </xdr:nvSpPr>
      <xdr:spPr>
        <a:xfrm>
          <a:off x="1438794" y="17319"/>
          <a:ext cx="2747698" cy="317961"/>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10</xdr:col>
      <xdr:colOff>0</xdr:colOff>
      <xdr:row>2</xdr:row>
      <xdr:rowOff>34636</xdr:rowOff>
    </xdr:from>
    <xdr:to>
      <xdr:col>11</xdr:col>
      <xdr:colOff>140710</xdr:colOff>
      <xdr:row>5</xdr:row>
      <xdr:rowOff>16261</xdr:rowOff>
    </xdr:to>
    <xdr:sp macro="" textlink="">
      <xdr:nvSpPr>
        <xdr:cNvPr id="4" name="テキスト ボックス 16">
          <a:extLst>
            <a:ext uri="{FF2B5EF4-FFF2-40B4-BE49-F238E27FC236}">
              <a16:creationId xmlns:a16="http://schemas.microsoft.com/office/drawing/2014/main" id="{00000000-0008-0000-0C00-000004000000}"/>
            </a:ext>
          </a:extLst>
        </xdr:cNvPr>
        <xdr:cNvSpPr txBox="1"/>
      </xdr:nvSpPr>
      <xdr:spPr>
        <a:xfrm>
          <a:off x="6477000" y="381000"/>
          <a:ext cx="833437" cy="88217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3600" b="1">
              <a:solidFill>
                <a:srgbClr val="FF0000"/>
              </a:solidFill>
            </a:rPr>
            <a:t>③</a:t>
          </a:r>
        </a:p>
      </xdr:txBody>
    </xdr:sp>
    <xdr:clientData/>
  </xdr:twoCellAnchor>
  <xdr:twoCellAnchor>
    <xdr:from>
      <xdr:col>10</xdr:col>
      <xdr:colOff>0</xdr:colOff>
      <xdr:row>5</xdr:row>
      <xdr:rowOff>0</xdr:rowOff>
    </xdr:from>
    <xdr:to>
      <xdr:col>10</xdr:col>
      <xdr:colOff>658091</xdr:colOff>
      <xdr:row>17</xdr:row>
      <xdr:rowOff>0</xdr:rowOff>
    </xdr:to>
    <xdr:sp macro="" textlink="">
      <xdr:nvSpPr>
        <xdr:cNvPr id="5" name="角丸四角形 4">
          <a:extLst>
            <a:ext uri="{FF2B5EF4-FFF2-40B4-BE49-F238E27FC236}">
              <a16:creationId xmlns:a16="http://schemas.microsoft.com/office/drawing/2014/main" id="{00000000-0008-0000-0C00-000005000000}"/>
            </a:ext>
          </a:extLst>
        </xdr:cNvPr>
        <xdr:cNvSpPr/>
      </xdr:nvSpPr>
      <xdr:spPr>
        <a:xfrm>
          <a:off x="6477000" y="1246909"/>
          <a:ext cx="658091" cy="8312727"/>
        </a:xfrm>
        <a:prstGeom prst="roundRect">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0</xdr:col>
      <xdr:colOff>152401</xdr:colOff>
      <xdr:row>7</xdr:row>
      <xdr:rowOff>117690</xdr:rowOff>
    </xdr:from>
    <xdr:to>
      <xdr:col>10</xdr:col>
      <xdr:colOff>464127</xdr:colOff>
      <xdr:row>9</xdr:row>
      <xdr:rowOff>387447</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152401" y="2594190"/>
          <a:ext cx="6820476" cy="1328090"/>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400">
              <a:latin typeface="メイリオ" panose="020B0604030504040204" pitchFamily="50" charset="-128"/>
              <a:ea typeface="メイリオ" panose="020B0604030504040204" pitchFamily="50" charset="-128"/>
              <a:cs typeface="メイリオ" panose="020B0604030504040204" pitchFamily="50" charset="-128"/>
            </a:rPr>
            <a:t>③添付書類確認用のチェックシートです。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400" b="1">
              <a:latin typeface="メイリオ" panose="020B0604030504040204" pitchFamily="50" charset="-128"/>
              <a:ea typeface="メイリオ" panose="020B0604030504040204" pitchFamily="50" charset="-128"/>
              <a:cs typeface="メイリオ" panose="020B0604030504040204" pitchFamily="50" charset="-128"/>
            </a:rPr>
            <a:t>　添付した書類にチェックを入れてください。</a:t>
          </a:r>
          <a:endParaRPr lang="en-US" altLang="ja-JP" sz="1400" b="1">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285749</xdr:colOff>
      <xdr:row>0</xdr:row>
      <xdr:rowOff>119062</xdr:rowOff>
    </xdr:from>
    <xdr:to>
      <xdr:col>4</xdr:col>
      <xdr:colOff>23812</xdr:colOff>
      <xdr:row>4</xdr:row>
      <xdr:rowOff>128930</xdr:rowOff>
    </xdr:to>
    <xdr:sp macro="" textlink="">
      <xdr:nvSpPr>
        <xdr:cNvPr id="2" name="角丸四角形 1">
          <a:extLst>
            <a:ext uri="{FF2B5EF4-FFF2-40B4-BE49-F238E27FC236}">
              <a16:creationId xmlns:a16="http://schemas.microsoft.com/office/drawing/2014/main" id="{A4ED0525-B07E-4C6F-8B07-7B30BB2A1124}"/>
            </a:ext>
          </a:extLst>
        </xdr:cNvPr>
        <xdr:cNvSpPr/>
      </xdr:nvSpPr>
      <xdr:spPr>
        <a:xfrm>
          <a:off x="2114549" y="119062"/>
          <a:ext cx="2306003" cy="756628"/>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xdr:col>
      <xdr:colOff>503395</xdr:colOff>
      <xdr:row>16</xdr:row>
      <xdr:rowOff>9527</xdr:rowOff>
    </xdr:from>
    <xdr:to>
      <xdr:col>6</xdr:col>
      <xdr:colOff>1280635</xdr:colOff>
      <xdr:row>27</xdr:row>
      <xdr:rowOff>9524</xdr:rowOff>
    </xdr:to>
    <xdr:sp macro="" textlink="">
      <xdr:nvSpPr>
        <xdr:cNvPr id="3" name="角丸四角形 2">
          <a:extLst>
            <a:ext uri="{FF2B5EF4-FFF2-40B4-BE49-F238E27FC236}">
              <a16:creationId xmlns:a16="http://schemas.microsoft.com/office/drawing/2014/main" id="{DFA81CF6-3EB1-4124-A181-FFC4EF65E2C8}"/>
            </a:ext>
          </a:extLst>
        </xdr:cNvPr>
        <xdr:cNvSpPr/>
      </xdr:nvSpPr>
      <xdr:spPr>
        <a:xfrm>
          <a:off x="2454115" y="3095627"/>
          <a:ext cx="6172200" cy="1844037"/>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集計表です。</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様式第１号～様式第４号及び特別事情分（その他）と</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連動しているため、入力不要ですが、提出は必要です。</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6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600">
              <a:latin typeface="メイリオ" panose="020B0604030504040204" pitchFamily="50" charset="-128"/>
              <a:ea typeface="メイリオ" panose="020B0604030504040204" pitchFamily="50" charset="-128"/>
              <a:cs typeface="メイリオ" panose="020B0604030504040204" pitchFamily="50" charset="-128"/>
            </a:rPr>
            <a:t>行の削除や挿入は行わないでください。</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152400</xdr:colOff>
      <xdr:row>0</xdr:row>
      <xdr:rowOff>95250</xdr:rowOff>
    </xdr:from>
    <xdr:to>
      <xdr:col>31</xdr:col>
      <xdr:colOff>38877</xdr:colOff>
      <xdr:row>5</xdr:row>
      <xdr:rowOff>4965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895600" y="95250"/>
          <a:ext cx="2601102" cy="76696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123825</xdr:colOff>
      <xdr:row>8</xdr:row>
      <xdr:rowOff>142875</xdr:rowOff>
    </xdr:from>
    <xdr:to>
      <xdr:col>21</xdr:col>
      <xdr:colOff>138542</xdr:colOff>
      <xdr:row>10</xdr:row>
      <xdr:rowOff>83104</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123825" y="1400175"/>
          <a:ext cx="3662792" cy="283129"/>
        </a:xfrm>
        <a:prstGeom prst="wedgeRoundRectCallout">
          <a:avLst>
            <a:gd name="adj1" fmla="val 50071"/>
            <a:gd name="adj2" fmla="val -26705"/>
            <a:gd name="adj3" fmla="val 16667"/>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①行の削除・挿入は行わないでください</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a:t>
          </a:r>
          <a:endParaRPr kumimoji="1" lang="en-US" altLang="ja-JP"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0</xdr:col>
      <xdr:colOff>0</xdr:colOff>
      <xdr:row>10</xdr:row>
      <xdr:rowOff>152400</xdr:rowOff>
    </xdr:from>
    <xdr:to>
      <xdr:col>55</xdr:col>
      <xdr:colOff>161925</xdr:colOff>
      <xdr:row>33</xdr:row>
      <xdr:rowOff>171450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0" y="1752600"/>
          <a:ext cx="10010775" cy="396240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14</xdr:col>
      <xdr:colOff>99060</xdr:colOff>
      <xdr:row>16</xdr:row>
      <xdr:rowOff>5715</xdr:rowOff>
    </xdr:from>
    <xdr:to>
      <xdr:col>53</xdr:col>
      <xdr:colOff>121920</xdr:colOff>
      <xdr:row>31</xdr:row>
      <xdr:rowOff>58943</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2209800" y="2581275"/>
          <a:ext cx="6309360" cy="2567828"/>
        </a:xfrm>
        <a:prstGeom prst="roundRect">
          <a:avLst/>
        </a:prstGeom>
        <a:solidFill>
          <a:schemeClr val="bg1"/>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②予算現額の合計と節の予算現額の合計が一致します。一致していない場合、</a:t>
          </a: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「予算現額チェック」欄が「</a:t>
          </a:r>
          <a:r>
            <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OK</a:t>
          </a:r>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」ではなく、「</a:t>
          </a:r>
          <a:r>
            <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NG</a:t>
          </a:r>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」と表示されます。</a:t>
          </a: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③提出年月日を入力してください。</a:t>
          </a:r>
          <a:endPar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④</a:t>
          </a:r>
          <a:r>
            <a:rPr kumimoji="1" lang="ja-JP" altLang="en-US" sz="11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内訳の事務別の支出済額合計が様式第２号～４号及び特別事情分（その他）における事務</a:t>
          </a:r>
          <a:endParaRPr kumimoji="1" lang="en-US" altLang="ja-JP" sz="11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1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別の合計額と一致します。</a:t>
          </a: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不一致の場合、「様式第２～第４号、特別事情分（その他）とのチェック」欄が「</a:t>
          </a:r>
          <a:r>
            <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OK</a:t>
          </a:r>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a:t>
          </a:r>
          <a:endPar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ではなく、「</a:t>
          </a:r>
          <a:r>
            <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NG</a:t>
          </a:r>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」と表示されますので、様式第２号～第４号及び特別事情分（その他）</a:t>
          </a:r>
          <a:endParaRPr kumimoji="1" lang="en-US" altLang="ja-JP"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1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における事務別の合計額を確認してください。</a:t>
          </a:r>
        </a:p>
      </xdr:txBody>
    </xdr:sp>
    <xdr:clientData/>
  </xdr:twoCellAnchor>
  <xdr:twoCellAnchor>
    <xdr:from>
      <xdr:col>16</xdr:col>
      <xdr:colOff>0</xdr:colOff>
      <xdr:row>33</xdr:row>
      <xdr:rowOff>142875</xdr:rowOff>
    </xdr:from>
    <xdr:to>
      <xdr:col>20</xdr:col>
      <xdr:colOff>164868</xdr:colOff>
      <xdr:row>35</xdr:row>
      <xdr:rowOff>0</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2743200" y="5686425"/>
          <a:ext cx="888768" cy="21907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16</xdr:col>
      <xdr:colOff>19050</xdr:colOff>
      <xdr:row>33</xdr:row>
      <xdr:rowOff>47625</xdr:rowOff>
    </xdr:from>
    <xdr:to>
      <xdr:col>18</xdr:col>
      <xdr:colOff>90549</xdr:colOff>
      <xdr:row>35</xdr:row>
      <xdr:rowOff>79490</xdr:rowOff>
    </xdr:to>
    <xdr:sp macro="" textlink="">
      <xdr:nvSpPr>
        <xdr:cNvPr id="7" name="テキスト ボックス 20">
          <a:extLst>
            <a:ext uri="{FF2B5EF4-FFF2-40B4-BE49-F238E27FC236}">
              <a16:creationId xmlns:a16="http://schemas.microsoft.com/office/drawing/2014/main" id="{00000000-0008-0000-0300-000007000000}"/>
            </a:ext>
          </a:extLst>
        </xdr:cNvPr>
        <xdr:cNvSpPr txBox="1"/>
      </xdr:nvSpPr>
      <xdr:spPr>
        <a:xfrm>
          <a:off x="2762250" y="5591175"/>
          <a:ext cx="433449" cy="3938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②</a:t>
          </a:r>
        </a:p>
      </xdr:txBody>
    </xdr:sp>
    <xdr:clientData/>
  </xdr:twoCellAnchor>
  <xdr:twoCellAnchor>
    <xdr:from>
      <xdr:col>26</xdr:col>
      <xdr:colOff>9525</xdr:colOff>
      <xdr:row>33</xdr:row>
      <xdr:rowOff>142875</xdr:rowOff>
    </xdr:from>
    <xdr:to>
      <xdr:col>30</xdr:col>
      <xdr:colOff>174393</xdr:colOff>
      <xdr:row>35</xdr:row>
      <xdr:rowOff>19051</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4562475" y="5686425"/>
          <a:ext cx="888768" cy="238126"/>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25</xdr:col>
      <xdr:colOff>171450</xdr:colOff>
      <xdr:row>33</xdr:row>
      <xdr:rowOff>38100</xdr:rowOff>
    </xdr:from>
    <xdr:to>
      <xdr:col>28</xdr:col>
      <xdr:colOff>64694</xdr:colOff>
      <xdr:row>35</xdr:row>
      <xdr:rowOff>155336</xdr:rowOff>
    </xdr:to>
    <xdr:sp macro="" textlink="">
      <xdr:nvSpPr>
        <xdr:cNvPr id="9" name="テキスト ボックス 6">
          <a:extLst>
            <a:ext uri="{FF2B5EF4-FFF2-40B4-BE49-F238E27FC236}">
              <a16:creationId xmlns:a16="http://schemas.microsoft.com/office/drawing/2014/main" id="{00000000-0008-0000-0300-000009000000}"/>
            </a:ext>
          </a:extLst>
        </xdr:cNvPr>
        <xdr:cNvSpPr txBox="1"/>
      </xdr:nvSpPr>
      <xdr:spPr>
        <a:xfrm>
          <a:off x="4543425" y="5581650"/>
          <a:ext cx="436169" cy="47918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②</a:t>
          </a:r>
        </a:p>
      </xdr:txBody>
    </xdr:sp>
    <xdr:clientData/>
  </xdr:twoCellAnchor>
  <xdr:twoCellAnchor>
    <xdr:from>
      <xdr:col>36</xdr:col>
      <xdr:colOff>19050</xdr:colOff>
      <xdr:row>34</xdr:row>
      <xdr:rowOff>9525</xdr:rowOff>
    </xdr:from>
    <xdr:to>
      <xdr:col>56</xdr:col>
      <xdr:colOff>11585</xdr:colOff>
      <xdr:row>35</xdr:row>
      <xdr:rowOff>19050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6381750" y="5734050"/>
          <a:ext cx="3659660" cy="19050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35</xdr:col>
      <xdr:colOff>171450</xdr:colOff>
      <xdr:row>33</xdr:row>
      <xdr:rowOff>66675</xdr:rowOff>
    </xdr:from>
    <xdr:to>
      <xdr:col>38</xdr:col>
      <xdr:colOff>64692</xdr:colOff>
      <xdr:row>36</xdr:row>
      <xdr:rowOff>14669</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6353175" y="5610225"/>
          <a:ext cx="436167" cy="48139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④</a:t>
          </a:r>
        </a:p>
      </xdr:txBody>
    </xdr:sp>
    <xdr:clientData/>
  </xdr:twoCellAnchor>
  <xdr:twoCellAnchor>
    <xdr:from>
      <xdr:col>33</xdr:col>
      <xdr:colOff>142875</xdr:colOff>
      <xdr:row>39</xdr:row>
      <xdr:rowOff>133350</xdr:rowOff>
    </xdr:from>
    <xdr:to>
      <xdr:col>53</xdr:col>
      <xdr:colOff>135410</xdr:colOff>
      <xdr:row>41</xdr:row>
      <xdr:rowOff>21724</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5962650" y="6724650"/>
          <a:ext cx="3659660" cy="231274"/>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39</xdr:col>
      <xdr:colOff>104775</xdr:colOff>
      <xdr:row>39</xdr:row>
      <xdr:rowOff>28575</xdr:rowOff>
    </xdr:from>
    <xdr:to>
      <xdr:col>41</xdr:col>
      <xdr:colOff>130668</xdr:colOff>
      <xdr:row>41</xdr:row>
      <xdr:rowOff>167069</xdr:rowOff>
    </xdr:to>
    <xdr:sp macro="" textlink="">
      <xdr:nvSpPr>
        <xdr:cNvPr id="14" name="テキスト ボックス 6">
          <a:extLst>
            <a:ext uri="{FF2B5EF4-FFF2-40B4-BE49-F238E27FC236}">
              <a16:creationId xmlns:a16="http://schemas.microsoft.com/office/drawing/2014/main" id="{00000000-0008-0000-0300-00000E000000}"/>
            </a:ext>
          </a:extLst>
        </xdr:cNvPr>
        <xdr:cNvSpPr txBox="1"/>
      </xdr:nvSpPr>
      <xdr:spPr>
        <a:xfrm>
          <a:off x="7010400" y="6619875"/>
          <a:ext cx="435468" cy="48139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⑤</a:t>
          </a:r>
          <a:endParaRPr lang="en-US" altLang="ja-JP" b="1">
            <a:solidFill>
              <a:srgbClr val="FF0000"/>
            </a:solidFill>
          </a:endParaRPr>
        </a:p>
      </xdr:txBody>
    </xdr:sp>
    <xdr:clientData/>
  </xdr:twoCellAnchor>
  <xdr:twoCellAnchor>
    <xdr:from>
      <xdr:col>0</xdr:col>
      <xdr:colOff>85725</xdr:colOff>
      <xdr:row>37</xdr:row>
      <xdr:rowOff>123825</xdr:rowOff>
    </xdr:from>
    <xdr:to>
      <xdr:col>11</xdr:col>
      <xdr:colOff>109724</xdr:colOff>
      <xdr:row>39</xdr:row>
      <xdr:rowOff>24727</xdr:rowOff>
    </xdr:to>
    <xdr:sp macro="" textlink="">
      <xdr:nvSpPr>
        <xdr:cNvPr id="15" name="角丸四角形 14">
          <a:extLst>
            <a:ext uri="{FF2B5EF4-FFF2-40B4-BE49-F238E27FC236}">
              <a16:creationId xmlns:a16="http://schemas.microsoft.com/office/drawing/2014/main" id="{00000000-0008-0000-0300-00000F000000}"/>
            </a:ext>
          </a:extLst>
        </xdr:cNvPr>
        <xdr:cNvSpPr/>
      </xdr:nvSpPr>
      <xdr:spPr>
        <a:xfrm>
          <a:off x="85725" y="6372225"/>
          <a:ext cx="1862324" cy="24380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0</xdr:col>
      <xdr:colOff>66675</xdr:colOff>
      <xdr:row>37</xdr:row>
      <xdr:rowOff>28575</xdr:rowOff>
    </xdr:from>
    <xdr:to>
      <xdr:col>3</xdr:col>
      <xdr:colOff>112946</xdr:colOff>
      <xdr:row>39</xdr:row>
      <xdr:rowOff>167069</xdr:rowOff>
    </xdr:to>
    <xdr:sp macro="" textlink="">
      <xdr:nvSpPr>
        <xdr:cNvPr id="16" name="テキスト ボックス 6">
          <a:extLst>
            <a:ext uri="{FF2B5EF4-FFF2-40B4-BE49-F238E27FC236}">
              <a16:creationId xmlns:a16="http://schemas.microsoft.com/office/drawing/2014/main" id="{00000000-0008-0000-0300-000010000000}"/>
            </a:ext>
          </a:extLst>
        </xdr:cNvPr>
        <xdr:cNvSpPr txBox="1"/>
      </xdr:nvSpPr>
      <xdr:spPr>
        <a:xfrm>
          <a:off x="66675" y="6276975"/>
          <a:ext cx="436796" cy="48139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③</a:t>
          </a:r>
          <a:endParaRPr lang="en-US" altLang="ja-JP" b="1">
            <a:solidFill>
              <a:srgbClr val="FF0000"/>
            </a:solidFill>
          </a:endParaRPr>
        </a:p>
      </xdr:txBody>
    </xdr:sp>
    <xdr:clientData/>
  </xdr:twoCellAnchor>
  <xdr:twoCellAnchor>
    <xdr:from>
      <xdr:col>27</xdr:col>
      <xdr:colOff>152400</xdr:colOff>
      <xdr:row>36</xdr:row>
      <xdr:rowOff>85725</xdr:rowOff>
    </xdr:from>
    <xdr:to>
      <xdr:col>45</xdr:col>
      <xdr:colOff>53339</xdr:colOff>
      <xdr:row>39</xdr:row>
      <xdr:rowOff>93769</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4343400" y="6029325"/>
          <a:ext cx="2827019" cy="510964"/>
        </a:xfrm>
        <a:prstGeom prst="roundRect">
          <a:avLst/>
        </a:prstGeom>
        <a:solidFill>
          <a:schemeClr val="bg1"/>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kumimoji="1" lang="ja-JP" altLang="en-US" sz="12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⑤市町村長名を入力してください。</a:t>
          </a:r>
          <a:endParaRPr kumimoji="1" lang="en-US" altLang="ja-JP" sz="1200">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20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　押印（捨印含む）は不要です。</a:t>
          </a:r>
          <a:endParaRPr kumimoji="1" lang="en-US" altLang="ja-JP" sz="1200">
            <a:solidFill>
              <a:schemeClr val="tx1"/>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xdr:col>
      <xdr:colOff>9525</xdr:colOff>
      <xdr:row>41</xdr:row>
      <xdr:rowOff>161925</xdr:rowOff>
    </xdr:from>
    <xdr:to>
      <xdr:col>21</xdr:col>
      <xdr:colOff>139003</xdr:colOff>
      <xdr:row>43</xdr:row>
      <xdr:rowOff>19405</xdr:rowOff>
    </xdr:to>
    <xdr:sp macro="" textlink="">
      <xdr:nvSpPr>
        <xdr:cNvPr id="18" name="角丸四角形 17">
          <a:extLst>
            <a:ext uri="{FF2B5EF4-FFF2-40B4-BE49-F238E27FC236}">
              <a16:creationId xmlns:a16="http://schemas.microsoft.com/office/drawing/2014/main" id="{00000000-0008-0000-0300-000012000000}"/>
            </a:ext>
          </a:extLst>
        </xdr:cNvPr>
        <xdr:cNvSpPr/>
      </xdr:nvSpPr>
      <xdr:spPr>
        <a:xfrm>
          <a:off x="942975" y="7096125"/>
          <a:ext cx="2844103" cy="20038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6</xdr:col>
      <xdr:colOff>19050</xdr:colOff>
      <xdr:row>41</xdr:row>
      <xdr:rowOff>38100</xdr:rowOff>
    </xdr:from>
    <xdr:to>
      <xdr:col>8</xdr:col>
      <xdr:colOff>93267</xdr:colOff>
      <xdr:row>44</xdr:row>
      <xdr:rowOff>6545</xdr:rowOff>
    </xdr:to>
    <xdr:sp macro="" textlink="">
      <xdr:nvSpPr>
        <xdr:cNvPr id="19" name="テキスト ボックス 6">
          <a:extLst>
            <a:ext uri="{FF2B5EF4-FFF2-40B4-BE49-F238E27FC236}">
              <a16:creationId xmlns:a16="http://schemas.microsoft.com/office/drawing/2014/main" id="{00000000-0008-0000-0300-000013000000}"/>
            </a:ext>
          </a:extLst>
        </xdr:cNvPr>
        <xdr:cNvSpPr txBox="1"/>
      </xdr:nvSpPr>
      <xdr:spPr>
        <a:xfrm>
          <a:off x="952500" y="6972300"/>
          <a:ext cx="436167" cy="48279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②</a:t>
          </a:r>
        </a:p>
      </xdr:txBody>
    </xdr:sp>
    <xdr:clientData/>
  </xdr:twoCellAnchor>
  <xdr:twoCellAnchor>
    <xdr:from>
      <xdr:col>36</xdr:col>
      <xdr:colOff>9525</xdr:colOff>
      <xdr:row>41</xdr:row>
      <xdr:rowOff>142875</xdr:rowOff>
    </xdr:from>
    <xdr:to>
      <xdr:col>55</xdr:col>
      <xdr:colOff>153048</xdr:colOff>
      <xdr:row>43</xdr:row>
      <xdr:rowOff>22279</xdr:rowOff>
    </xdr:to>
    <xdr:sp macro="" textlink="">
      <xdr:nvSpPr>
        <xdr:cNvPr id="20" name="角丸四角形 19">
          <a:extLst>
            <a:ext uri="{FF2B5EF4-FFF2-40B4-BE49-F238E27FC236}">
              <a16:creationId xmlns:a16="http://schemas.microsoft.com/office/drawing/2014/main" id="{00000000-0008-0000-0300-000014000000}"/>
            </a:ext>
          </a:extLst>
        </xdr:cNvPr>
        <xdr:cNvSpPr/>
      </xdr:nvSpPr>
      <xdr:spPr>
        <a:xfrm>
          <a:off x="6372225" y="7077075"/>
          <a:ext cx="3629673" cy="222304"/>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36</xdr:col>
      <xdr:colOff>9525</xdr:colOff>
      <xdr:row>41</xdr:row>
      <xdr:rowOff>47625</xdr:rowOff>
    </xdr:from>
    <xdr:to>
      <xdr:col>38</xdr:col>
      <xdr:colOff>83042</xdr:colOff>
      <xdr:row>43</xdr:row>
      <xdr:rowOff>149420</xdr:rowOff>
    </xdr:to>
    <xdr:sp macro="" textlink="">
      <xdr:nvSpPr>
        <xdr:cNvPr id="21" name="テキスト ボックス 6">
          <a:extLst>
            <a:ext uri="{FF2B5EF4-FFF2-40B4-BE49-F238E27FC236}">
              <a16:creationId xmlns:a16="http://schemas.microsoft.com/office/drawing/2014/main" id="{00000000-0008-0000-0300-000015000000}"/>
            </a:ext>
          </a:extLst>
        </xdr:cNvPr>
        <xdr:cNvSpPr txBox="1"/>
      </xdr:nvSpPr>
      <xdr:spPr>
        <a:xfrm>
          <a:off x="6372225" y="6981825"/>
          <a:ext cx="435467" cy="44469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④</a:t>
          </a:r>
        </a:p>
      </xdr:txBody>
    </xdr:sp>
    <xdr:clientData/>
  </xdr:twoCellAnchor>
  <xdr:twoCellAnchor>
    <xdr:from>
      <xdr:col>0</xdr:col>
      <xdr:colOff>142875</xdr:colOff>
      <xdr:row>12</xdr:row>
      <xdr:rowOff>0</xdr:rowOff>
    </xdr:from>
    <xdr:to>
      <xdr:col>4</xdr:col>
      <xdr:colOff>8171</xdr:colOff>
      <xdr:row>14</xdr:row>
      <xdr:rowOff>135693</xdr:rowOff>
    </xdr:to>
    <xdr:sp macro="" textlink="">
      <xdr:nvSpPr>
        <xdr:cNvPr id="22" name="テキスト ボックス 6">
          <a:extLst>
            <a:ext uri="{FF2B5EF4-FFF2-40B4-BE49-F238E27FC236}">
              <a16:creationId xmlns:a16="http://schemas.microsoft.com/office/drawing/2014/main" id="{00000000-0008-0000-0300-000016000000}"/>
            </a:ext>
          </a:extLst>
        </xdr:cNvPr>
        <xdr:cNvSpPr txBox="1"/>
      </xdr:nvSpPr>
      <xdr:spPr>
        <a:xfrm>
          <a:off x="142875" y="1943100"/>
          <a:ext cx="436796" cy="47859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①</a:t>
          </a:r>
          <a:endParaRPr lang="en-US" altLang="ja-JP"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15</xdr:row>
      <xdr:rowOff>95250</xdr:rowOff>
    </xdr:from>
    <xdr:to>
      <xdr:col>1</xdr:col>
      <xdr:colOff>114300</xdr:colOff>
      <xdr:row>19</xdr:row>
      <xdr:rowOff>76200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6675" y="3143250"/>
          <a:ext cx="228600" cy="1276350"/>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職　員　手　当</a:t>
          </a:r>
        </a:p>
      </xdr:txBody>
    </xdr:sp>
    <xdr:clientData/>
  </xdr:twoCellAnchor>
  <xdr:twoCellAnchor>
    <xdr:from>
      <xdr:col>0</xdr:col>
      <xdr:colOff>66675</xdr:colOff>
      <xdr:row>22</xdr:row>
      <xdr:rowOff>0</xdr:rowOff>
    </xdr:from>
    <xdr:to>
      <xdr:col>1</xdr:col>
      <xdr:colOff>114300</xdr:colOff>
      <xdr:row>27</xdr:row>
      <xdr:rowOff>0</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66675" y="5314950"/>
          <a:ext cx="228600" cy="1619250"/>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共済費・負担金等</a:t>
          </a:r>
        </a:p>
      </xdr:txBody>
    </xdr:sp>
    <xdr:clientData/>
  </xdr:twoCellAnchor>
  <xdr:twoCellAnchor>
    <xdr:from>
      <xdr:col>0</xdr:col>
      <xdr:colOff>0</xdr:colOff>
      <xdr:row>7</xdr:row>
      <xdr:rowOff>9525</xdr:rowOff>
    </xdr:from>
    <xdr:to>
      <xdr:col>8</xdr:col>
      <xdr:colOff>171450</xdr:colOff>
      <xdr:row>9</xdr:row>
      <xdr:rowOff>152400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a:off x="0" y="1095375"/>
          <a:ext cx="1638300" cy="485775"/>
        </a:xfrm>
        <a:prstGeom prst="line">
          <a:avLst/>
        </a:prstGeom>
        <a:noFill/>
        <a:ln w="9525">
          <a:solidFill>
            <a:srgbClr val="000000"/>
          </a:solidFill>
          <a:round/>
          <a:headEnd/>
          <a:tailEnd/>
        </a:ln>
      </xdr:spPr>
    </xdr:sp>
    <xdr:clientData/>
  </xdr:twoCellAnchor>
  <xdr:twoCellAnchor>
    <xdr:from>
      <xdr:col>6</xdr:col>
      <xdr:colOff>85725</xdr:colOff>
      <xdr:row>7</xdr:row>
      <xdr:rowOff>114300</xdr:rowOff>
    </xdr:from>
    <xdr:to>
      <xdr:col>9</xdr:col>
      <xdr:colOff>0</xdr:colOff>
      <xdr:row>8</xdr:row>
      <xdr:rowOff>133350</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1190625" y="1200150"/>
          <a:ext cx="45720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区　分</a:t>
          </a:r>
        </a:p>
      </xdr:txBody>
    </xdr:sp>
    <xdr:clientData/>
  </xdr:twoCellAnchor>
  <xdr:twoCellAnchor>
    <xdr:from>
      <xdr:col>0</xdr:col>
      <xdr:colOff>66675</xdr:colOff>
      <xdr:row>8</xdr:row>
      <xdr:rowOff>123825</xdr:rowOff>
    </xdr:from>
    <xdr:to>
      <xdr:col>4</xdr:col>
      <xdr:colOff>66675</xdr:colOff>
      <xdr:row>10</xdr:row>
      <xdr:rowOff>0</xdr:rowOff>
    </xdr:to>
    <xdr:sp macro="" textlink="">
      <xdr:nvSpPr>
        <xdr:cNvPr id="6" name="Text Box 5">
          <a:extLst>
            <a:ext uri="{FF2B5EF4-FFF2-40B4-BE49-F238E27FC236}">
              <a16:creationId xmlns:a16="http://schemas.microsoft.com/office/drawing/2014/main" id="{00000000-0008-0000-0400-000006000000}"/>
            </a:ext>
          </a:extLst>
        </xdr:cNvPr>
        <xdr:cNvSpPr txBox="1">
          <a:spLocks noChangeArrowheads="1"/>
        </xdr:cNvSpPr>
      </xdr:nvSpPr>
      <xdr:spPr bwMode="auto">
        <a:xfrm>
          <a:off x="66675" y="1381125"/>
          <a:ext cx="74295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支出項目</a:t>
          </a:r>
        </a:p>
      </xdr:txBody>
    </xdr:sp>
    <xdr:clientData/>
  </xdr:twoCellAnchor>
  <xdr:twoCellAnchor>
    <xdr:from>
      <xdr:col>4</xdr:col>
      <xdr:colOff>33618</xdr:colOff>
      <xdr:row>0</xdr:row>
      <xdr:rowOff>156882</xdr:rowOff>
    </xdr:from>
    <xdr:to>
      <xdr:col>18</xdr:col>
      <xdr:colOff>60712</xdr:colOff>
      <xdr:row>5</xdr:row>
      <xdr:rowOff>55138</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773206" y="156882"/>
          <a:ext cx="2537212" cy="73869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9</xdr:col>
      <xdr:colOff>123265</xdr:colOff>
      <xdr:row>11</xdr:row>
      <xdr:rowOff>11206</xdr:rowOff>
    </xdr:from>
    <xdr:to>
      <xdr:col>12</xdr:col>
      <xdr:colOff>9900</xdr:colOff>
      <xdr:row>12</xdr:row>
      <xdr:rowOff>162170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1759324" y="1736912"/>
          <a:ext cx="424517" cy="47593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xdr:col>
      <xdr:colOff>22412</xdr:colOff>
      <xdr:row>19</xdr:row>
      <xdr:rowOff>22411</xdr:rowOff>
    </xdr:from>
    <xdr:to>
      <xdr:col>8</xdr:col>
      <xdr:colOff>155624</xdr:colOff>
      <xdr:row>26</xdr:row>
      <xdr:rowOff>0</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381000" y="4347882"/>
          <a:ext cx="1231389" cy="225238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112058</xdr:colOff>
      <xdr:row>18</xdr:row>
      <xdr:rowOff>280147</xdr:rowOff>
    </xdr:from>
    <xdr:to>
      <xdr:col>3</xdr:col>
      <xdr:colOff>164678</xdr:colOff>
      <xdr:row>19</xdr:row>
      <xdr:rowOff>316843</xdr:rowOff>
    </xdr:to>
    <xdr:sp macro="" textlink="">
      <xdr:nvSpPr>
        <xdr:cNvPr id="11" name="テキスト ボックス 12">
          <a:extLst>
            <a:ext uri="{FF2B5EF4-FFF2-40B4-BE49-F238E27FC236}">
              <a16:creationId xmlns:a16="http://schemas.microsoft.com/office/drawing/2014/main" id="{00000000-0008-0000-0400-00000B000000}"/>
            </a:ext>
          </a:extLst>
        </xdr:cNvPr>
        <xdr:cNvSpPr txBox="1"/>
      </xdr:nvSpPr>
      <xdr:spPr>
        <a:xfrm>
          <a:off x="291352" y="4280647"/>
          <a:ext cx="433620" cy="36166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b="1">
              <a:solidFill>
                <a:srgbClr val="FF0000"/>
              </a:solidFill>
            </a:rPr>
            <a:t>②</a:t>
          </a:r>
          <a:endParaRPr kumimoji="1" lang="ja-JP" altLang="en-US" b="1">
            <a:solidFill>
              <a:srgbClr val="FF0000"/>
            </a:solidFill>
          </a:endParaRPr>
        </a:p>
      </xdr:txBody>
    </xdr:sp>
    <xdr:clientData/>
  </xdr:twoCellAnchor>
  <xdr:twoCellAnchor>
    <xdr:from>
      <xdr:col>1</xdr:col>
      <xdr:colOff>100853</xdr:colOff>
      <xdr:row>20</xdr:row>
      <xdr:rowOff>280148</xdr:rowOff>
    </xdr:from>
    <xdr:to>
      <xdr:col>3</xdr:col>
      <xdr:colOff>150080</xdr:colOff>
      <xdr:row>21</xdr:row>
      <xdr:rowOff>263935</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280147" y="4930589"/>
          <a:ext cx="430227" cy="30875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1</xdr:col>
      <xdr:colOff>112059</xdr:colOff>
      <xdr:row>21</xdr:row>
      <xdr:rowOff>257735</xdr:rowOff>
    </xdr:from>
    <xdr:to>
      <xdr:col>3</xdr:col>
      <xdr:colOff>161286</xdr:colOff>
      <xdr:row>22</xdr:row>
      <xdr:rowOff>241523</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291353" y="5233147"/>
          <a:ext cx="430227" cy="30875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1</xdr:col>
      <xdr:colOff>112058</xdr:colOff>
      <xdr:row>22</xdr:row>
      <xdr:rowOff>257736</xdr:rowOff>
    </xdr:from>
    <xdr:to>
      <xdr:col>3</xdr:col>
      <xdr:colOff>161285</xdr:colOff>
      <xdr:row>23</xdr:row>
      <xdr:rowOff>241524</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291352" y="5558118"/>
          <a:ext cx="430227" cy="30875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1</xdr:col>
      <xdr:colOff>112058</xdr:colOff>
      <xdr:row>23</xdr:row>
      <xdr:rowOff>268941</xdr:rowOff>
    </xdr:from>
    <xdr:to>
      <xdr:col>3</xdr:col>
      <xdr:colOff>161285</xdr:colOff>
      <xdr:row>24</xdr:row>
      <xdr:rowOff>252728</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291352" y="5894294"/>
          <a:ext cx="430227" cy="30875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1</xdr:col>
      <xdr:colOff>112058</xdr:colOff>
      <xdr:row>24</xdr:row>
      <xdr:rowOff>246529</xdr:rowOff>
    </xdr:from>
    <xdr:to>
      <xdr:col>3</xdr:col>
      <xdr:colOff>161285</xdr:colOff>
      <xdr:row>25</xdr:row>
      <xdr:rowOff>230317</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291352" y="6196853"/>
          <a:ext cx="430227" cy="30875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⑦</a:t>
          </a:r>
        </a:p>
      </xdr:txBody>
    </xdr:sp>
    <xdr:clientData/>
  </xdr:twoCellAnchor>
  <xdr:twoCellAnchor>
    <xdr:from>
      <xdr:col>20</xdr:col>
      <xdr:colOff>136713</xdr:colOff>
      <xdr:row>13</xdr:row>
      <xdr:rowOff>246978</xdr:rowOff>
    </xdr:from>
    <xdr:to>
      <xdr:col>64</xdr:col>
      <xdr:colOff>152400</xdr:colOff>
      <xdr:row>16</xdr:row>
      <xdr:rowOff>51394</xdr:rowOff>
    </xdr:to>
    <xdr:sp macro="" textlink="">
      <xdr:nvSpPr>
        <xdr:cNvPr id="19" name="角丸四角形 18">
          <a:extLst>
            <a:ext uri="{FF2B5EF4-FFF2-40B4-BE49-F238E27FC236}">
              <a16:creationId xmlns:a16="http://schemas.microsoft.com/office/drawing/2014/main" id="{00000000-0008-0000-0400-000013000000}"/>
            </a:ext>
          </a:extLst>
        </xdr:cNvPr>
        <xdr:cNvSpPr/>
      </xdr:nvSpPr>
      <xdr:spPr>
        <a:xfrm>
          <a:off x="3359973" y="2609178"/>
          <a:ext cx="7079427" cy="764536"/>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①</a:t>
          </a:r>
          <a:r>
            <a:rPr lang="ja-JP" altLang="en-US" sz="1200" b="1">
              <a:latin typeface="メイリオ" panose="020B0604030504040204" pitchFamily="50" charset="-128"/>
              <a:ea typeface="メイリオ" panose="020B0604030504040204" pitchFamily="50" charset="-128"/>
              <a:cs typeface="メイリオ" panose="020B0604030504040204" pitchFamily="50" charset="-128"/>
            </a:rPr>
            <a:t>人件費算出表（国民年金・給付金統合）のシート２－２（様式</a:t>
          </a:r>
          <a:r>
            <a:rPr lang="en-US" altLang="ja-JP" sz="1200" b="1">
              <a:latin typeface="メイリオ" panose="020B0604030504040204" pitchFamily="50" charset="-128"/>
              <a:ea typeface="メイリオ" panose="020B0604030504040204" pitchFamily="50" charset="-128"/>
              <a:cs typeface="メイリオ" panose="020B0604030504040204" pitchFamily="50" charset="-128"/>
            </a:rPr>
            <a:t>2</a:t>
          </a:r>
          <a:r>
            <a:rPr lang="ja-JP" altLang="en-US" sz="1200" b="1">
              <a:latin typeface="メイリオ" panose="020B0604030504040204" pitchFamily="50" charset="-128"/>
              <a:ea typeface="メイリオ" panose="020B0604030504040204" pitchFamily="50" charset="-128"/>
              <a:cs typeface="メイリオ" panose="020B0604030504040204" pitchFamily="50" charset="-128"/>
            </a:rPr>
            <a:t>への転記用データ）</a:t>
          </a:r>
          <a:r>
            <a:rPr lang="ja-JP" altLang="en-US" sz="1200">
              <a:latin typeface="メイリオ" panose="020B0604030504040204" pitchFamily="50" charset="-128"/>
              <a:ea typeface="メイリオ" panose="020B0604030504040204" pitchFamily="50" charset="-128"/>
              <a:cs typeface="メイリオ" panose="020B0604030504040204" pitchFamily="50" charset="-128"/>
            </a:rPr>
            <a:t>の赤枠内を</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コピーし、このシートの赤枠内に</a:t>
          </a:r>
          <a:r>
            <a:rPr lang="ja-JP" altLang="en-US" sz="1200" b="1" u="sng">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「値貼り付け」</a:t>
          </a:r>
          <a:r>
            <a:rPr lang="ja-JP" altLang="en-US" sz="1200">
              <a:latin typeface="メイリオ" panose="020B0604030504040204" pitchFamily="50" charset="-128"/>
              <a:ea typeface="メイリオ" panose="020B0604030504040204" pitchFamily="50" charset="-128"/>
              <a:cs typeface="メイリオ" panose="020B0604030504040204" pitchFamily="50" charset="-128"/>
            </a:rPr>
            <a:t>で貼り付けしてください。</a:t>
          </a:r>
          <a:endParaRPr kumimoji="1" lang="ja-JP" altLang="en-US" sz="12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21</xdr:col>
      <xdr:colOff>49306</xdr:colOff>
      <xdr:row>16</xdr:row>
      <xdr:rowOff>229496</xdr:rowOff>
    </xdr:from>
    <xdr:to>
      <xdr:col>63</xdr:col>
      <xdr:colOff>35859</xdr:colOff>
      <xdr:row>28</xdr:row>
      <xdr:rowOff>218290</xdr:rowOff>
    </xdr:to>
    <xdr:sp macro="" textlink="">
      <xdr:nvSpPr>
        <xdr:cNvPr id="20" name="角丸四角形 19">
          <a:extLst>
            <a:ext uri="{FF2B5EF4-FFF2-40B4-BE49-F238E27FC236}">
              <a16:creationId xmlns:a16="http://schemas.microsoft.com/office/drawing/2014/main" id="{00000000-0008-0000-0400-000014000000}"/>
            </a:ext>
          </a:extLst>
        </xdr:cNvPr>
        <xdr:cNvSpPr/>
      </xdr:nvSpPr>
      <xdr:spPr>
        <a:xfrm>
          <a:off x="3432586" y="3551816"/>
          <a:ext cx="6707393" cy="382927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注意点</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②選挙事務等、年金生活者支援給付金事務以外で発生した手当等を計上しないでください。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③共済組合負担金には、「短期、育児・介護、福祉、調整、厚生年金保険、退職等年金」等が</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含まれます。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   </a:t>
          </a:r>
          <a:r>
            <a:rPr kumimoji="1" lang="en-US" altLang="ja-JP" sz="11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a:t>
          </a:r>
          <a:r>
            <a:rPr kumimoji="1" lang="ja-JP" altLang="en-US" sz="11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フルタイム以外の職員に係る短期掛金、介護掛金を含みます。</a:t>
          </a:r>
          <a:endParaRPr kumimoji="1" lang="en-US" altLang="ja-JP" sz="11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　</a:t>
          </a:r>
          <a:r>
            <a:rPr kumimoji="1" lang="en-US"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a:t>
          </a:r>
          <a:r>
            <a:rPr kumimoji="1" lang="ja-JP"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退職等年金</a:t>
          </a:r>
          <a:r>
            <a:rPr kumimoji="1" lang="ja-JP" altLang="en-US"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a:t>
          </a:r>
          <a:r>
            <a:rPr kumimoji="1" lang="en-US"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H</a:t>
          </a:r>
          <a:r>
            <a:rPr kumimoji="1" lang="ja-JP"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２７</a:t>
          </a:r>
          <a:r>
            <a:rPr kumimoji="1" lang="en-US"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a:t>
          </a:r>
          <a:r>
            <a:rPr kumimoji="1" lang="ja-JP" altLang="ja-JP"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１０以降の年金払い退職給付の負担金</a:t>
          </a:r>
          <a:endParaRPr kumimoji="0" lang="ja-JP"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12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　</a:t>
          </a:r>
          <a:r>
            <a:rPr kumimoji="1" lang="en-US" altLang="ja-JP" sz="14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a:t>
          </a:r>
          <a:r>
            <a:rPr kumimoji="1" lang="ja-JP" altLang="ja-JP" sz="14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市町村職員福祉協会負担金は対象外経費です。</a:t>
          </a:r>
          <a:endParaRPr kumimoji="1" lang="en-US" altLang="ja-JP" sz="1400" b="1" i="0" u="none" strike="noStrike" kern="120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④退職手当組合負担金とは、市町村退職手当組合への負担金です。</a:t>
          </a: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⑤災害補償費負担金とは、地方公務員災害補償基金への負担金です。</a:t>
          </a:r>
          <a:endParaRPr kumimoji="0"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⑥非常勤職員等、社会保険加入者の報酬にかかる社会保険料負担金（厚生年金保険、雇用保険、</a:t>
          </a:r>
          <a:endPar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労災保険）を計上してください。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⑦非常勤職員、社会保険加入者の報酬にかかる子ども・子育て拠出金を計上してください。</a:t>
          </a:r>
          <a:endPar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100" b="1"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100" b="1"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職員個人に支給される児童手当は対象とはなりません。</a:t>
          </a:r>
          <a:endParaRPr kumimoji="1" lang="en-US" altLang="ja-JP" sz="1100" b="1"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66</xdr:col>
      <xdr:colOff>38100</xdr:colOff>
      <xdr:row>15</xdr:row>
      <xdr:rowOff>225911</xdr:rowOff>
    </xdr:from>
    <xdr:to>
      <xdr:col>86</xdr:col>
      <xdr:colOff>106680</xdr:colOff>
      <xdr:row>23</xdr:row>
      <xdr:rowOff>251460</xdr:rowOff>
    </xdr:to>
    <xdr:sp macro="" textlink="">
      <xdr:nvSpPr>
        <xdr:cNvPr id="21" name="四角形: 角を丸くする 20">
          <a:extLst>
            <a:ext uri="{FF2B5EF4-FFF2-40B4-BE49-F238E27FC236}">
              <a16:creationId xmlns:a16="http://schemas.microsoft.com/office/drawing/2014/main" id="{2D29C0E8-0E06-4DD7-B1C7-34CEB65CB27F}"/>
            </a:ext>
          </a:extLst>
        </xdr:cNvPr>
        <xdr:cNvSpPr/>
      </xdr:nvSpPr>
      <xdr:spPr>
        <a:xfrm>
          <a:off x="10690860" y="3228191"/>
          <a:ext cx="5859780" cy="2585869"/>
        </a:xfrm>
        <a:prstGeom prst="round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メイリオ" panose="020B0604030504040204" pitchFamily="50" charset="-128"/>
              <a:ea typeface="メイリオ" panose="020B0604030504040204" pitchFamily="50" charset="-128"/>
            </a:rPr>
            <a:t>　人件費算出表（国民年金・給付金統合）への入力後、「シート</a:t>
          </a:r>
          <a:r>
            <a:rPr kumimoji="1" lang="en-US" altLang="ja-JP" sz="1400">
              <a:latin typeface="メイリオ" panose="020B0604030504040204" pitchFamily="50" charset="-128"/>
              <a:ea typeface="メイリオ" panose="020B0604030504040204" pitchFamily="50" charset="-128"/>
            </a:rPr>
            <a:t>2-2</a:t>
          </a:r>
          <a:r>
            <a:rPr kumimoji="1" lang="ja-JP" altLang="en-US" sz="1400">
              <a:latin typeface="メイリオ" panose="020B0604030504040204" pitchFamily="50" charset="-128"/>
              <a:ea typeface="メイリオ" panose="020B0604030504040204" pitchFamily="50" charset="-128"/>
            </a:rPr>
            <a:t>（様式</a:t>
          </a:r>
          <a:r>
            <a:rPr kumimoji="1" lang="en-US" altLang="ja-JP" sz="1400">
              <a:latin typeface="メイリオ" panose="020B0604030504040204" pitchFamily="50" charset="-128"/>
              <a:ea typeface="メイリオ" panose="020B0604030504040204" pitchFamily="50" charset="-128"/>
            </a:rPr>
            <a:t>2</a:t>
          </a:r>
          <a:r>
            <a:rPr kumimoji="1" lang="ja-JP" altLang="en-US" sz="1400">
              <a:latin typeface="メイリオ" panose="020B0604030504040204" pitchFamily="50" charset="-128"/>
              <a:ea typeface="メイリオ" panose="020B0604030504040204" pitchFamily="50" charset="-128"/>
            </a:rPr>
            <a:t>への転記用データ（国年）」の</a:t>
          </a:r>
          <a:r>
            <a:rPr kumimoji="1" lang="en-US" altLang="ja-JP" sz="1400">
              <a:latin typeface="メイリオ" panose="020B0604030504040204" pitchFamily="50" charset="-128"/>
              <a:ea typeface="メイリオ" panose="020B0604030504040204" pitchFamily="50" charset="-128"/>
            </a:rPr>
            <a:t>J12</a:t>
          </a:r>
          <a:r>
            <a:rPr kumimoji="1" lang="ja-JP" altLang="en-US" sz="1400">
              <a:latin typeface="メイリオ" panose="020B0604030504040204" pitchFamily="50" charset="-128"/>
              <a:ea typeface="メイリオ" panose="020B0604030504040204" pitchFamily="50" charset="-128"/>
            </a:rPr>
            <a:t>から</a:t>
          </a:r>
          <a:r>
            <a:rPr kumimoji="1" lang="en-US" altLang="ja-JP" sz="1400">
              <a:latin typeface="メイリオ" panose="020B0604030504040204" pitchFamily="50" charset="-128"/>
              <a:ea typeface="メイリオ" panose="020B0604030504040204" pitchFamily="50" charset="-128"/>
            </a:rPr>
            <a:t>AH29</a:t>
          </a:r>
          <a:r>
            <a:rPr kumimoji="1" lang="ja-JP" altLang="en-US" sz="1400">
              <a:latin typeface="メイリオ" panose="020B0604030504040204" pitchFamily="50" charset="-128"/>
              <a:ea typeface="メイリオ" panose="020B0604030504040204" pitchFamily="50" charset="-128"/>
            </a:rPr>
            <a:t>までのセルをコピーし、このシートの</a:t>
          </a:r>
          <a:r>
            <a:rPr kumimoji="1" lang="en-US" altLang="ja-JP" sz="1400">
              <a:latin typeface="メイリオ" panose="020B0604030504040204" pitchFamily="50" charset="-128"/>
              <a:ea typeface="メイリオ" panose="020B0604030504040204" pitchFamily="50" charset="-128"/>
            </a:rPr>
            <a:t>J12</a:t>
          </a:r>
          <a:r>
            <a:rPr kumimoji="1" lang="ja-JP" altLang="en-US" sz="1400">
              <a:latin typeface="メイリオ" panose="020B0604030504040204" pitchFamily="50" charset="-128"/>
              <a:ea typeface="メイリオ" panose="020B0604030504040204" pitchFamily="50" charset="-128"/>
            </a:rPr>
            <a:t>から</a:t>
          </a:r>
          <a:r>
            <a:rPr kumimoji="1" lang="en-US" altLang="ja-JP" sz="1400">
              <a:latin typeface="メイリオ" panose="020B0604030504040204" pitchFamily="50" charset="-128"/>
              <a:ea typeface="メイリオ" panose="020B0604030504040204" pitchFamily="50" charset="-128"/>
            </a:rPr>
            <a:t>AH29</a:t>
          </a:r>
          <a:r>
            <a:rPr kumimoji="1" lang="ja-JP" altLang="en-US" sz="1400">
              <a:latin typeface="メイリオ" panose="020B0604030504040204" pitchFamily="50" charset="-128"/>
              <a:ea typeface="メイリオ" panose="020B0604030504040204" pitchFamily="50" charset="-128"/>
            </a:rPr>
            <a:t>までのセルに貼り付けてください。</a:t>
          </a:r>
          <a:endParaRPr kumimoji="1" lang="en-US" altLang="ja-JP" sz="1400">
            <a:latin typeface="メイリオ" panose="020B0604030504040204" pitchFamily="50" charset="-128"/>
            <a:ea typeface="メイリオ" panose="020B0604030504040204" pitchFamily="50" charset="-128"/>
          </a:endParaRPr>
        </a:p>
        <a:p>
          <a:pPr algn="l"/>
          <a:r>
            <a:rPr kumimoji="1" lang="en-US" altLang="ja-JP" sz="1400">
              <a:latin typeface="メイリオ" panose="020B0604030504040204" pitchFamily="50" charset="-128"/>
              <a:ea typeface="メイリオ" panose="020B0604030504040204" pitchFamily="50" charset="-128"/>
            </a:rPr>
            <a:t>※</a:t>
          </a:r>
          <a:r>
            <a:rPr kumimoji="1" lang="ja-JP" altLang="en-US" sz="1400">
              <a:latin typeface="メイリオ" panose="020B0604030504040204" pitchFamily="50" charset="-128"/>
              <a:ea typeface="メイリオ" panose="020B0604030504040204" pitchFamily="50" charset="-128"/>
            </a:rPr>
            <a:t>貼り付けについては、</a:t>
          </a:r>
          <a:r>
            <a:rPr kumimoji="1" lang="ja-JP" altLang="en-US" sz="1400" b="1">
              <a:solidFill>
                <a:srgbClr val="FF0000"/>
              </a:solidFill>
              <a:latin typeface="メイリオ" panose="020B0604030504040204" pitchFamily="50" charset="-128"/>
              <a:ea typeface="メイリオ" panose="020B0604030504040204" pitchFamily="50" charset="-128"/>
            </a:rPr>
            <a:t>「値貼り付け」</a:t>
          </a:r>
          <a:r>
            <a:rPr kumimoji="1" lang="ja-JP" altLang="en-US" sz="1400">
              <a:latin typeface="メイリオ" panose="020B0604030504040204" pitchFamily="50" charset="-128"/>
              <a:ea typeface="メイリオ" panose="020B0604030504040204" pitchFamily="50" charset="-128"/>
            </a:rPr>
            <a:t>で貼り付けしてください。</a:t>
          </a:r>
          <a:endParaRPr kumimoji="1" lang="en-US" altLang="ja-JP" sz="1400">
            <a:latin typeface="メイリオ" panose="020B0604030504040204" pitchFamily="50" charset="-128"/>
            <a:ea typeface="メイリオ" panose="020B0604030504040204" pitchFamily="50" charset="-128"/>
          </a:endParaRPr>
        </a:p>
        <a:p>
          <a:pPr algn="l"/>
          <a:r>
            <a:rPr kumimoji="1" lang="ja-JP" altLang="en-US" sz="1400">
              <a:latin typeface="メイリオ" panose="020B0604030504040204" pitchFamily="50" charset="-128"/>
              <a:ea typeface="メイリオ" panose="020B0604030504040204" pitchFamily="50" charset="-128"/>
            </a:rPr>
            <a:t>「全て貼り付け」にした場合、エラーになる場合があります。</a:t>
          </a:r>
          <a:endParaRPr kumimoji="1" lang="en-US" altLang="ja-JP" sz="1400">
            <a:latin typeface="メイリオ" panose="020B0604030504040204" pitchFamily="50" charset="-128"/>
            <a:ea typeface="メイリオ" panose="020B0604030504040204" pitchFamily="50" charset="-128"/>
          </a:endParaRPr>
        </a:p>
        <a:p>
          <a:pPr algn="l"/>
          <a:endParaRPr kumimoji="1" lang="ja-JP" altLang="en-US" sz="14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20</xdr:row>
      <xdr:rowOff>38100</xdr:rowOff>
    </xdr:from>
    <xdr:to>
      <xdr:col>1</xdr:col>
      <xdr:colOff>123825</xdr:colOff>
      <xdr:row>25</xdr:row>
      <xdr:rowOff>142875</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76200" y="3295650"/>
          <a:ext cx="228600" cy="866775"/>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需　用　費</a:t>
          </a:r>
        </a:p>
      </xdr:txBody>
    </xdr:sp>
    <xdr:clientData/>
  </xdr:twoCellAnchor>
  <xdr:twoCellAnchor>
    <xdr:from>
      <xdr:col>0</xdr:col>
      <xdr:colOff>57150</xdr:colOff>
      <xdr:row>31</xdr:row>
      <xdr:rowOff>123825</xdr:rowOff>
    </xdr:from>
    <xdr:to>
      <xdr:col>1</xdr:col>
      <xdr:colOff>104775</xdr:colOff>
      <xdr:row>36</xdr:row>
      <xdr:rowOff>104775</xdr:rowOff>
    </xdr:to>
    <xdr:sp macro="" textlink="">
      <xdr:nvSpPr>
        <xdr:cNvPr id="3" name="Text Box 2">
          <a:extLst>
            <a:ext uri="{FF2B5EF4-FFF2-40B4-BE49-F238E27FC236}">
              <a16:creationId xmlns:a16="http://schemas.microsoft.com/office/drawing/2014/main" id="{00000000-0008-0000-0500-000003000000}"/>
            </a:ext>
          </a:extLst>
        </xdr:cNvPr>
        <xdr:cNvSpPr txBox="1">
          <a:spLocks noChangeArrowheads="1"/>
        </xdr:cNvSpPr>
      </xdr:nvSpPr>
      <xdr:spPr bwMode="auto">
        <a:xfrm>
          <a:off x="57150" y="5057775"/>
          <a:ext cx="228600" cy="742950"/>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役　務　費</a:t>
          </a:r>
        </a:p>
      </xdr:txBody>
    </xdr:sp>
    <xdr:clientData/>
  </xdr:twoCellAnchor>
  <xdr:twoCellAnchor>
    <xdr:from>
      <xdr:col>0</xdr:col>
      <xdr:colOff>0</xdr:colOff>
      <xdr:row>7</xdr:row>
      <xdr:rowOff>9525</xdr:rowOff>
    </xdr:from>
    <xdr:to>
      <xdr:col>8</xdr:col>
      <xdr:colOff>171450</xdr:colOff>
      <xdr:row>9</xdr:row>
      <xdr:rowOff>152400</xdr:rowOff>
    </xdr:to>
    <xdr:sp macro="" textlink="">
      <xdr:nvSpPr>
        <xdr:cNvPr id="4" name="Line 3">
          <a:extLst>
            <a:ext uri="{FF2B5EF4-FFF2-40B4-BE49-F238E27FC236}">
              <a16:creationId xmlns:a16="http://schemas.microsoft.com/office/drawing/2014/main" id="{00000000-0008-0000-0500-000004000000}"/>
            </a:ext>
          </a:extLst>
        </xdr:cNvPr>
        <xdr:cNvSpPr>
          <a:spLocks noChangeShapeType="1"/>
        </xdr:cNvSpPr>
      </xdr:nvSpPr>
      <xdr:spPr bwMode="auto">
        <a:xfrm>
          <a:off x="0" y="923925"/>
          <a:ext cx="1619250" cy="485775"/>
        </a:xfrm>
        <a:prstGeom prst="line">
          <a:avLst/>
        </a:prstGeom>
        <a:noFill/>
        <a:ln w="9525">
          <a:solidFill>
            <a:srgbClr val="000000"/>
          </a:solidFill>
          <a:round/>
          <a:headEnd/>
          <a:tailEnd/>
        </a:ln>
      </xdr:spPr>
    </xdr:sp>
    <xdr:clientData/>
  </xdr:twoCellAnchor>
  <xdr:twoCellAnchor>
    <xdr:from>
      <xdr:col>6</xdr:col>
      <xdr:colOff>85725</xdr:colOff>
      <xdr:row>7</xdr:row>
      <xdr:rowOff>114300</xdr:rowOff>
    </xdr:from>
    <xdr:to>
      <xdr:col>9</xdr:col>
      <xdr:colOff>19050</xdr:colOff>
      <xdr:row>8</xdr:row>
      <xdr:rowOff>133350</xdr:rowOff>
    </xdr:to>
    <xdr:sp macro="" textlink="">
      <xdr:nvSpPr>
        <xdr:cNvPr id="5" name="Text Box 4">
          <a:extLst>
            <a:ext uri="{FF2B5EF4-FFF2-40B4-BE49-F238E27FC236}">
              <a16:creationId xmlns:a16="http://schemas.microsoft.com/office/drawing/2014/main" id="{00000000-0008-0000-0500-000005000000}"/>
            </a:ext>
          </a:extLst>
        </xdr:cNvPr>
        <xdr:cNvSpPr txBox="1">
          <a:spLocks noChangeArrowheads="1"/>
        </xdr:cNvSpPr>
      </xdr:nvSpPr>
      <xdr:spPr bwMode="auto">
        <a:xfrm>
          <a:off x="1171575" y="1028700"/>
          <a:ext cx="4762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区分</a:t>
          </a:r>
        </a:p>
      </xdr:txBody>
    </xdr:sp>
    <xdr:clientData/>
  </xdr:twoCellAnchor>
  <xdr:twoCellAnchor>
    <xdr:from>
      <xdr:col>0</xdr:col>
      <xdr:colOff>66675</xdr:colOff>
      <xdr:row>8</xdr:row>
      <xdr:rowOff>123825</xdr:rowOff>
    </xdr:from>
    <xdr:to>
      <xdr:col>4</xdr:col>
      <xdr:colOff>66675</xdr:colOff>
      <xdr:row>10</xdr:row>
      <xdr:rowOff>0</xdr:rowOff>
    </xdr:to>
    <xdr:sp macro="" textlink="">
      <xdr:nvSpPr>
        <xdr:cNvPr id="6" name="Text Box 5">
          <a:extLst>
            <a:ext uri="{FF2B5EF4-FFF2-40B4-BE49-F238E27FC236}">
              <a16:creationId xmlns:a16="http://schemas.microsoft.com/office/drawing/2014/main" id="{00000000-0008-0000-0500-000006000000}"/>
            </a:ext>
          </a:extLst>
        </xdr:cNvPr>
        <xdr:cNvSpPr txBox="1">
          <a:spLocks noChangeArrowheads="1"/>
        </xdr:cNvSpPr>
      </xdr:nvSpPr>
      <xdr:spPr bwMode="auto">
        <a:xfrm>
          <a:off x="66675" y="1209675"/>
          <a:ext cx="72390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支出項目</a:t>
          </a:r>
        </a:p>
      </xdr:txBody>
    </xdr:sp>
    <xdr:clientData/>
  </xdr:twoCellAnchor>
  <xdr:twoCellAnchor editAs="oneCell">
    <xdr:from>
      <xdr:col>0</xdr:col>
      <xdr:colOff>76200</xdr:colOff>
      <xdr:row>20</xdr:row>
      <xdr:rowOff>38100</xdr:rowOff>
    </xdr:from>
    <xdr:to>
      <xdr:col>1</xdr:col>
      <xdr:colOff>123825</xdr:colOff>
      <xdr:row>25</xdr:row>
      <xdr:rowOff>142875</xdr:rowOff>
    </xdr:to>
    <xdr:sp macro="" textlink="">
      <xdr:nvSpPr>
        <xdr:cNvPr id="7" name="Text Box 6">
          <a:extLst>
            <a:ext uri="{FF2B5EF4-FFF2-40B4-BE49-F238E27FC236}">
              <a16:creationId xmlns:a16="http://schemas.microsoft.com/office/drawing/2014/main" id="{00000000-0008-0000-0500-000007000000}"/>
            </a:ext>
          </a:extLst>
        </xdr:cNvPr>
        <xdr:cNvSpPr txBox="1">
          <a:spLocks noChangeArrowheads="1"/>
        </xdr:cNvSpPr>
      </xdr:nvSpPr>
      <xdr:spPr bwMode="auto">
        <a:xfrm>
          <a:off x="76200" y="3295650"/>
          <a:ext cx="228600" cy="866775"/>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需　用　費</a:t>
          </a:r>
        </a:p>
      </xdr:txBody>
    </xdr:sp>
    <xdr:clientData/>
  </xdr:twoCellAnchor>
  <xdr:twoCellAnchor>
    <xdr:from>
      <xdr:col>0</xdr:col>
      <xdr:colOff>66675</xdr:colOff>
      <xdr:row>31</xdr:row>
      <xdr:rowOff>9525</xdr:rowOff>
    </xdr:from>
    <xdr:to>
      <xdr:col>1</xdr:col>
      <xdr:colOff>114300</xdr:colOff>
      <xdr:row>37</xdr:row>
      <xdr:rowOff>28575</xdr:rowOff>
    </xdr:to>
    <xdr:sp macro="" textlink="">
      <xdr:nvSpPr>
        <xdr:cNvPr id="8" name="Text Box 7">
          <a:extLst>
            <a:ext uri="{FF2B5EF4-FFF2-40B4-BE49-F238E27FC236}">
              <a16:creationId xmlns:a16="http://schemas.microsoft.com/office/drawing/2014/main" id="{00000000-0008-0000-0500-000008000000}"/>
            </a:ext>
          </a:extLst>
        </xdr:cNvPr>
        <xdr:cNvSpPr txBox="1">
          <a:spLocks noChangeArrowheads="1"/>
        </xdr:cNvSpPr>
      </xdr:nvSpPr>
      <xdr:spPr bwMode="auto">
        <a:xfrm>
          <a:off x="66675" y="4943475"/>
          <a:ext cx="228600" cy="933450"/>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役　務　費</a:t>
          </a:r>
        </a:p>
      </xdr:txBody>
    </xdr:sp>
    <xdr:clientData/>
  </xdr:twoCellAnchor>
  <xdr:twoCellAnchor>
    <xdr:from>
      <xdr:col>5</xdr:col>
      <xdr:colOff>83820</xdr:colOff>
      <xdr:row>1</xdr:row>
      <xdr:rowOff>38100</xdr:rowOff>
    </xdr:from>
    <xdr:to>
      <xdr:col>20</xdr:col>
      <xdr:colOff>50876</xdr:colOff>
      <xdr:row>5</xdr:row>
      <xdr:rowOff>30835</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883920" y="205740"/>
          <a:ext cx="2367356" cy="66329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16</xdr:col>
      <xdr:colOff>0</xdr:colOff>
      <xdr:row>7</xdr:row>
      <xdr:rowOff>1</xdr:rowOff>
    </xdr:from>
    <xdr:to>
      <xdr:col>47</xdr:col>
      <xdr:colOff>157313</xdr:colOff>
      <xdr:row>49</xdr:row>
      <xdr:rowOff>1</xdr:rowOff>
    </xdr:to>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2560320" y="1066801"/>
          <a:ext cx="5117933" cy="644652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24</xdr:col>
      <xdr:colOff>78441</xdr:colOff>
      <xdr:row>7</xdr:row>
      <xdr:rowOff>33618</xdr:rowOff>
    </xdr:from>
    <xdr:to>
      <xdr:col>27</xdr:col>
      <xdr:colOff>15514</xdr:colOff>
      <xdr:row>9</xdr:row>
      <xdr:rowOff>58865</xdr:rowOff>
    </xdr:to>
    <xdr:sp macro="" textlink="">
      <xdr:nvSpPr>
        <xdr:cNvPr id="11" name="テキスト ボックス 5">
          <a:extLst>
            <a:ext uri="{FF2B5EF4-FFF2-40B4-BE49-F238E27FC236}">
              <a16:creationId xmlns:a16="http://schemas.microsoft.com/office/drawing/2014/main" id="{00000000-0008-0000-0500-00000B000000}"/>
            </a:ext>
          </a:extLst>
        </xdr:cNvPr>
        <xdr:cNvSpPr txBox="1"/>
      </xdr:nvSpPr>
      <xdr:spPr>
        <a:xfrm>
          <a:off x="4381500" y="1098177"/>
          <a:ext cx="474955" cy="36142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41</xdr:col>
      <xdr:colOff>95250</xdr:colOff>
      <xdr:row>39</xdr:row>
      <xdr:rowOff>5041</xdr:rowOff>
    </xdr:from>
    <xdr:to>
      <xdr:col>47</xdr:col>
      <xdr:colOff>122378</xdr:colOff>
      <xdr:row>48</xdr:row>
      <xdr:rowOff>142874</xdr:rowOff>
    </xdr:to>
    <xdr:sp macro="" textlink="">
      <xdr:nvSpPr>
        <xdr:cNvPr id="16" name="角丸四角形 15">
          <a:extLst>
            <a:ext uri="{FF2B5EF4-FFF2-40B4-BE49-F238E27FC236}">
              <a16:creationId xmlns:a16="http://schemas.microsoft.com/office/drawing/2014/main" id="{00000000-0008-0000-0500-000010000000}"/>
            </a:ext>
          </a:extLst>
        </xdr:cNvPr>
        <xdr:cNvSpPr/>
      </xdr:nvSpPr>
      <xdr:spPr>
        <a:xfrm>
          <a:off x="7515225" y="6024841"/>
          <a:ext cx="1112978" cy="150943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42</xdr:col>
      <xdr:colOff>11206</xdr:colOff>
      <xdr:row>41</xdr:row>
      <xdr:rowOff>11206</xdr:rowOff>
    </xdr:from>
    <xdr:to>
      <xdr:col>44</xdr:col>
      <xdr:colOff>145677</xdr:colOff>
      <xdr:row>44</xdr:row>
      <xdr:rowOff>19151</xdr:rowOff>
    </xdr:to>
    <xdr:sp macro="" textlink="">
      <xdr:nvSpPr>
        <xdr:cNvPr id="17" name="テキスト ボックス 5">
          <a:extLst>
            <a:ext uri="{FF2B5EF4-FFF2-40B4-BE49-F238E27FC236}">
              <a16:creationId xmlns:a16="http://schemas.microsoft.com/office/drawing/2014/main" id="{00000000-0008-0000-0500-000011000000}"/>
            </a:ext>
          </a:extLst>
        </xdr:cNvPr>
        <xdr:cNvSpPr txBox="1"/>
      </xdr:nvSpPr>
      <xdr:spPr>
        <a:xfrm>
          <a:off x="7541559" y="6443382"/>
          <a:ext cx="493059" cy="47859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28</xdr:col>
      <xdr:colOff>31376</xdr:colOff>
      <xdr:row>11</xdr:row>
      <xdr:rowOff>23307</xdr:rowOff>
    </xdr:from>
    <xdr:to>
      <xdr:col>59</xdr:col>
      <xdr:colOff>76199</xdr:colOff>
      <xdr:row>22</xdr:row>
      <xdr:rowOff>68131</xdr:rowOff>
    </xdr:to>
    <xdr:sp macro="" textlink="">
      <xdr:nvSpPr>
        <xdr:cNvPr id="18" name="角丸四角形 17">
          <a:extLst>
            <a:ext uri="{FF2B5EF4-FFF2-40B4-BE49-F238E27FC236}">
              <a16:creationId xmlns:a16="http://schemas.microsoft.com/office/drawing/2014/main" id="{00000000-0008-0000-0500-000012000000}"/>
            </a:ext>
          </a:extLst>
        </xdr:cNvPr>
        <xdr:cNvSpPr/>
      </xdr:nvSpPr>
      <xdr:spPr>
        <a:xfrm>
          <a:off x="4511936" y="1745427"/>
          <a:ext cx="5005443" cy="172122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5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物件費支出内訳一覧表、共通経費一覧表を参照して記入してください。</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cs typeface="メイリオ" panose="020B0604030504040204" pitchFamily="50" charset="-128"/>
            </a:rPr>
            <a:t>①</a:t>
          </a:r>
          <a:r>
            <a:rPr lang="ja-JP" altLang="en-US" sz="1050" b="1">
              <a:latin typeface="メイリオ" panose="020B0604030504040204" pitchFamily="50" charset="-128"/>
              <a:ea typeface="メイリオ" panose="020B0604030504040204" pitchFamily="50" charset="-128"/>
              <a:cs typeface="メイリオ" panose="020B0604030504040204" pitchFamily="50" charset="-128"/>
            </a:rPr>
            <a:t>支出内訳欄は必ず入力してください。</a:t>
          </a:r>
          <a:endParaRPr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b="1">
              <a:latin typeface="メイリオ" panose="020B0604030504040204" pitchFamily="50" charset="-128"/>
              <a:ea typeface="メイリオ" panose="020B0604030504040204" pitchFamily="50" charset="-128"/>
              <a:cs typeface="メイリオ" panose="020B0604030504040204" pitchFamily="50" charset="-128"/>
            </a:rPr>
            <a:t>　支出内訳欄の合計金額が支出済額欄の金額と一致していることを必ず</a:t>
          </a:r>
          <a:endParaRPr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b="1">
              <a:latin typeface="メイリオ" panose="020B0604030504040204" pitchFamily="50" charset="-128"/>
              <a:ea typeface="メイリオ" panose="020B0604030504040204" pitchFamily="50" charset="-128"/>
              <a:cs typeface="メイリオ" panose="020B0604030504040204" pitchFamily="50" charset="-128"/>
            </a:rPr>
            <a:t>　確認してください。</a:t>
          </a:r>
          <a:endParaRPr lang="en-US" altLang="ja-JP" sz="1050" b="1">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cs typeface="メイリオ" panose="020B0604030504040204" pitchFamily="50" charset="-128"/>
            </a:rPr>
            <a:t>②電算関係経費は再掲欄にも計上が必要です。</a:t>
          </a:r>
          <a:endParaRPr lang="ja-JP" altLang="en-US" sz="10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23</xdr:row>
      <xdr:rowOff>38100</xdr:rowOff>
    </xdr:from>
    <xdr:to>
      <xdr:col>1</xdr:col>
      <xdr:colOff>123825</xdr:colOff>
      <xdr:row>28</xdr:row>
      <xdr:rowOff>142875</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76200" y="3505200"/>
          <a:ext cx="228600" cy="866775"/>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需　用　費</a:t>
          </a:r>
        </a:p>
      </xdr:txBody>
    </xdr:sp>
    <xdr:clientData/>
  </xdr:twoCellAnchor>
  <xdr:twoCellAnchor>
    <xdr:from>
      <xdr:col>0</xdr:col>
      <xdr:colOff>57150</xdr:colOff>
      <xdr:row>34</xdr:row>
      <xdr:rowOff>114300</xdr:rowOff>
    </xdr:from>
    <xdr:to>
      <xdr:col>1</xdr:col>
      <xdr:colOff>104775</xdr:colOff>
      <xdr:row>40</xdr:row>
      <xdr:rowOff>104775</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57150" y="5257800"/>
          <a:ext cx="228600" cy="904875"/>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役　務　費</a:t>
          </a:r>
        </a:p>
      </xdr:txBody>
    </xdr:sp>
    <xdr:clientData/>
  </xdr:twoCellAnchor>
  <xdr:twoCellAnchor>
    <xdr:from>
      <xdr:col>0</xdr:col>
      <xdr:colOff>0</xdr:colOff>
      <xdr:row>7</xdr:row>
      <xdr:rowOff>9525</xdr:rowOff>
    </xdr:from>
    <xdr:to>
      <xdr:col>8</xdr:col>
      <xdr:colOff>171450</xdr:colOff>
      <xdr:row>12</xdr:row>
      <xdr:rowOff>152400</xdr:rowOff>
    </xdr:to>
    <xdr:sp macro="" textlink="">
      <xdr:nvSpPr>
        <xdr:cNvPr id="4" name="Line 3">
          <a:extLst>
            <a:ext uri="{FF2B5EF4-FFF2-40B4-BE49-F238E27FC236}">
              <a16:creationId xmlns:a16="http://schemas.microsoft.com/office/drawing/2014/main" id="{00000000-0008-0000-0600-000004000000}"/>
            </a:ext>
          </a:extLst>
        </xdr:cNvPr>
        <xdr:cNvSpPr>
          <a:spLocks noChangeShapeType="1"/>
        </xdr:cNvSpPr>
      </xdr:nvSpPr>
      <xdr:spPr bwMode="auto">
        <a:xfrm>
          <a:off x="0" y="1095375"/>
          <a:ext cx="1619250" cy="828675"/>
        </a:xfrm>
        <a:prstGeom prst="line">
          <a:avLst/>
        </a:prstGeom>
        <a:noFill/>
        <a:ln w="9525">
          <a:solidFill>
            <a:srgbClr val="000000"/>
          </a:solidFill>
          <a:round/>
          <a:headEnd/>
          <a:tailEnd/>
        </a:ln>
      </xdr:spPr>
    </xdr:sp>
    <xdr:clientData/>
  </xdr:twoCellAnchor>
  <xdr:twoCellAnchor>
    <xdr:from>
      <xdr:col>5</xdr:col>
      <xdr:colOff>38100</xdr:colOff>
      <xdr:row>7</xdr:row>
      <xdr:rowOff>66675</xdr:rowOff>
    </xdr:from>
    <xdr:to>
      <xdr:col>9</xdr:col>
      <xdr:colOff>0</xdr:colOff>
      <xdr:row>10</xdr:row>
      <xdr:rowOff>66675</xdr:rowOff>
    </xdr:to>
    <xdr:sp macro="" textlink="">
      <xdr:nvSpPr>
        <xdr:cNvPr id="5" name="Text Box 4">
          <a:extLst>
            <a:ext uri="{FF2B5EF4-FFF2-40B4-BE49-F238E27FC236}">
              <a16:creationId xmlns:a16="http://schemas.microsoft.com/office/drawing/2014/main" id="{00000000-0008-0000-0600-000005000000}"/>
            </a:ext>
          </a:extLst>
        </xdr:cNvPr>
        <xdr:cNvSpPr txBox="1">
          <a:spLocks noChangeArrowheads="1"/>
        </xdr:cNvSpPr>
      </xdr:nvSpPr>
      <xdr:spPr bwMode="auto">
        <a:xfrm>
          <a:off x="942975" y="1152525"/>
          <a:ext cx="685800" cy="3429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協力・連携</a:t>
          </a:r>
        </a:p>
        <a:p>
          <a:pPr algn="l" rtl="0">
            <a:defRPr sz="1000"/>
          </a:pPr>
          <a:r>
            <a:rPr lang="ja-JP" altLang="en-US" sz="900" b="0" i="0" u="none" strike="noStrike" baseline="0">
              <a:solidFill>
                <a:srgbClr val="000000"/>
              </a:solidFill>
              <a:latin typeface="ＭＳ Ｐゴシック"/>
              <a:ea typeface="ＭＳ Ｐゴシック"/>
            </a:rPr>
            <a:t>の内容</a:t>
          </a:r>
        </a:p>
      </xdr:txBody>
    </xdr:sp>
    <xdr:clientData/>
  </xdr:twoCellAnchor>
  <xdr:twoCellAnchor>
    <xdr:from>
      <xdr:col>0</xdr:col>
      <xdr:colOff>66675</xdr:colOff>
      <xdr:row>10</xdr:row>
      <xdr:rowOff>161925</xdr:rowOff>
    </xdr:from>
    <xdr:to>
      <xdr:col>4</xdr:col>
      <xdr:colOff>66675</xdr:colOff>
      <xdr:row>12</xdr:row>
      <xdr:rowOff>38100</xdr:rowOff>
    </xdr:to>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66675" y="1590675"/>
          <a:ext cx="72390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支出項目</a:t>
          </a:r>
        </a:p>
      </xdr:txBody>
    </xdr:sp>
    <xdr:clientData/>
  </xdr:twoCellAnchor>
  <xdr:twoCellAnchor>
    <xdr:from>
      <xdr:col>2</xdr:col>
      <xdr:colOff>41237</xdr:colOff>
      <xdr:row>0</xdr:row>
      <xdr:rowOff>119678</xdr:rowOff>
    </xdr:from>
    <xdr:to>
      <xdr:col>23</xdr:col>
      <xdr:colOff>49604</xdr:colOff>
      <xdr:row>5</xdr:row>
      <xdr:rowOff>71116</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361277" y="119678"/>
          <a:ext cx="3368787" cy="789638"/>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15</xdr:col>
      <xdr:colOff>33617</xdr:colOff>
      <xdr:row>9</xdr:row>
      <xdr:rowOff>0</xdr:rowOff>
    </xdr:from>
    <xdr:to>
      <xdr:col>57</xdr:col>
      <xdr:colOff>7620</xdr:colOff>
      <xdr:row>50</xdr:row>
      <xdr:rowOff>15239</xdr:rowOff>
    </xdr:to>
    <xdr:sp macro="" textlink="">
      <xdr:nvSpPr>
        <xdr:cNvPr id="8" name="角丸四角形 7">
          <a:extLst>
            <a:ext uri="{FF2B5EF4-FFF2-40B4-BE49-F238E27FC236}">
              <a16:creationId xmlns:a16="http://schemas.microsoft.com/office/drawing/2014/main" id="{00000000-0008-0000-0600-000008000000}"/>
            </a:ext>
          </a:extLst>
        </xdr:cNvPr>
        <xdr:cNvSpPr/>
      </xdr:nvSpPr>
      <xdr:spPr>
        <a:xfrm>
          <a:off x="2433917" y="1402080"/>
          <a:ext cx="6694843" cy="632459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16</xdr:col>
      <xdr:colOff>156882</xdr:colOff>
      <xdr:row>13</xdr:row>
      <xdr:rowOff>89647</xdr:rowOff>
    </xdr:from>
    <xdr:to>
      <xdr:col>19</xdr:col>
      <xdr:colOff>61561</xdr:colOff>
      <xdr:row>16</xdr:row>
      <xdr:rowOff>9235</xdr:rowOff>
    </xdr:to>
    <xdr:sp macro="" textlink="">
      <xdr:nvSpPr>
        <xdr:cNvPr id="9" name="テキスト ボックス 16">
          <a:extLst>
            <a:ext uri="{FF2B5EF4-FFF2-40B4-BE49-F238E27FC236}">
              <a16:creationId xmlns:a16="http://schemas.microsoft.com/office/drawing/2014/main" id="{00000000-0008-0000-0600-000009000000}"/>
            </a:ext>
          </a:extLst>
        </xdr:cNvPr>
        <xdr:cNvSpPr txBox="1"/>
      </xdr:nvSpPr>
      <xdr:spPr>
        <a:xfrm>
          <a:off x="3025588" y="2162735"/>
          <a:ext cx="442561" cy="39023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9</xdr:col>
      <xdr:colOff>0</xdr:colOff>
      <xdr:row>14</xdr:row>
      <xdr:rowOff>1</xdr:rowOff>
    </xdr:from>
    <xdr:to>
      <xdr:col>15</xdr:col>
      <xdr:colOff>11206</xdr:colOff>
      <xdr:row>49</xdr:row>
      <xdr:rowOff>145676</xdr:rowOff>
    </xdr:to>
    <xdr:sp macro="" textlink="">
      <xdr:nvSpPr>
        <xdr:cNvPr id="11" name="角丸四角形 10">
          <a:extLst>
            <a:ext uri="{FF2B5EF4-FFF2-40B4-BE49-F238E27FC236}">
              <a16:creationId xmlns:a16="http://schemas.microsoft.com/office/drawing/2014/main" id="{00000000-0008-0000-0600-00000B000000}"/>
            </a:ext>
          </a:extLst>
        </xdr:cNvPr>
        <xdr:cNvSpPr/>
      </xdr:nvSpPr>
      <xdr:spPr>
        <a:xfrm>
          <a:off x="1613647" y="2229972"/>
          <a:ext cx="1086971" cy="5636557"/>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10</xdr:col>
      <xdr:colOff>11206</xdr:colOff>
      <xdr:row>13</xdr:row>
      <xdr:rowOff>134472</xdr:rowOff>
    </xdr:from>
    <xdr:to>
      <xdr:col>12</xdr:col>
      <xdr:colOff>84666</xdr:colOff>
      <xdr:row>16</xdr:row>
      <xdr:rowOff>123475</xdr:rowOff>
    </xdr:to>
    <xdr:sp macro="" textlink="">
      <xdr:nvSpPr>
        <xdr:cNvPr id="13" name="テキスト ボックス 16">
          <a:extLst>
            <a:ext uri="{FF2B5EF4-FFF2-40B4-BE49-F238E27FC236}">
              <a16:creationId xmlns:a16="http://schemas.microsoft.com/office/drawing/2014/main" id="{00000000-0008-0000-0600-00000D000000}"/>
            </a:ext>
          </a:extLst>
        </xdr:cNvPr>
        <xdr:cNvSpPr txBox="1"/>
      </xdr:nvSpPr>
      <xdr:spPr>
        <a:xfrm>
          <a:off x="1804147" y="2207560"/>
          <a:ext cx="432048" cy="4596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b="1">
              <a:solidFill>
                <a:srgbClr val="FF0000"/>
              </a:solidFill>
            </a:rPr>
            <a:t>A</a:t>
          </a:r>
        </a:p>
      </xdr:txBody>
    </xdr:sp>
    <xdr:clientData/>
  </xdr:twoCellAnchor>
  <xdr:twoCellAnchor>
    <xdr:from>
      <xdr:col>15</xdr:col>
      <xdr:colOff>671</xdr:colOff>
      <xdr:row>14</xdr:row>
      <xdr:rowOff>22411</xdr:rowOff>
    </xdr:from>
    <xdr:to>
      <xdr:col>57</xdr:col>
      <xdr:colOff>7620</xdr:colOff>
      <xdr:row>15</xdr:row>
      <xdr:rowOff>140180</xdr:rowOff>
    </xdr:to>
    <xdr:sp macro="" textlink="">
      <xdr:nvSpPr>
        <xdr:cNvPr id="14" name="角丸四角形 13">
          <a:extLst>
            <a:ext uri="{FF2B5EF4-FFF2-40B4-BE49-F238E27FC236}">
              <a16:creationId xmlns:a16="http://schemas.microsoft.com/office/drawing/2014/main" id="{00000000-0008-0000-0600-00000E000000}"/>
            </a:ext>
          </a:extLst>
        </xdr:cNvPr>
        <xdr:cNvSpPr/>
      </xdr:nvSpPr>
      <xdr:spPr>
        <a:xfrm>
          <a:off x="2400971" y="2247451"/>
          <a:ext cx="5767669" cy="270169"/>
        </a:xfrm>
        <a:prstGeom prst="roundRect">
          <a:avLst/>
        </a:prstGeom>
        <a:noFill/>
        <a:ln w="38100">
          <a:solidFill>
            <a:srgbClr val="0070C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17</xdr:col>
      <xdr:colOff>73511</xdr:colOff>
      <xdr:row>11</xdr:row>
      <xdr:rowOff>106230</xdr:rowOff>
    </xdr:from>
    <xdr:to>
      <xdr:col>19</xdr:col>
      <xdr:colOff>125602</xdr:colOff>
      <xdr:row>13</xdr:row>
      <xdr:rowOff>140669</xdr:rowOff>
    </xdr:to>
    <xdr:sp macro="" textlink="">
      <xdr:nvSpPr>
        <xdr:cNvPr id="16" name="テキスト ボックス 15">
          <a:extLst>
            <a:ext uri="{FF2B5EF4-FFF2-40B4-BE49-F238E27FC236}">
              <a16:creationId xmlns:a16="http://schemas.microsoft.com/office/drawing/2014/main" id="{00000000-0008-0000-0600-000010000000}"/>
            </a:ext>
          </a:extLst>
        </xdr:cNvPr>
        <xdr:cNvSpPr txBox="1"/>
      </xdr:nvSpPr>
      <xdr:spPr>
        <a:xfrm>
          <a:off x="2793851" y="1843590"/>
          <a:ext cx="372131" cy="36971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65</xdr:col>
      <xdr:colOff>156883</xdr:colOff>
      <xdr:row>10</xdr:row>
      <xdr:rowOff>67233</xdr:rowOff>
    </xdr:from>
    <xdr:to>
      <xdr:col>68</xdr:col>
      <xdr:colOff>56099</xdr:colOff>
      <xdr:row>13</xdr:row>
      <xdr:rowOff>13782</xdr:rowOff>
    </xdr:to>
    <xdr:sp macro="" textlink="">
      <xdr:nvSpPr>
        <xdr:cNvPr id="22" name="テキスト ボックス 16">
          <a:extLst>
            <a:ext uri="{FF2B5EF4-FFF2-40B4-BE49-F238E27FC236}">
              <a16:creationId xmlns:a16="http://schemas.microsoft.com/office/drawing/2014/main" id="{00000000-0008-0000-0600-000016000000}"/>
            </a:ext>
          </a:extLst>
        </xdr:cNvPr>
        <xdr:cNvSpPr txBox="1"/>
      </xdr:nvSpPr>
      <xdr:spPr>
        <a:xfrm>
          <a:off x="10735236" y="1636057"/>
          <a:ext cx="437098" cy="45081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9</xdr:col>
      <xdr:colOff>112058</xdr:colOff>
      <xdr:row>49</xdr:row>
      <xdr:rowOff>123265</xdr:rowOff>
    </xdr:from>
    <xdr:to>
      <xdr:col>12</xdr:col>
      <xdr:colOff>6224</xdr:colOff>
      <xdr:row>52</xdr:row>
      <xdr:rowOff>112268</xdr:rowOff>
    </xdr:to>
    <xdr:sp macro="" textlink="">
      <xdr:nvSpPr>
        <xdr:cNvPr id="23" name="テキスト ボックス 16">
          <a:extLst>
            <a:ext uri="{FF2B5EF4-FFF2-40B4-BE49-F238E27FC236}">
              <a16:creationId xmlns:a16="http://schemas.microsoft.com/office/drawing/2014/main" id="{00000000-0008-0000-0600-000017000000}"/>
            </a:ext>
          </a:extLst>
        </xdr:cNvPr>
        <xdr:cNvSpPr txBox="1"/>
      </xdr:nvSpPr>
      <xdr:spPr>
        <a:xfrm>
          <a:off x="1725705" y="7844118"/>
          <a:ext cx="432048" cy="4596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b="1">
              <a:solidFill>
                <a:srgbClr val="FF0000"/>
              </a:solidFill>
            </a:rPr>
            <a:t>B</a:t>
          </a:r>
        </a:p>
      </xdr:txBody>
    </xdr:sp>
    <xdr:clientData/>
  </xdr:twoCellAnchor>
  <xdr:twoCellAnchor>
    <xdr:from>
      <xdr:col>9</xdr:col>
      <xdr:colOff>11206</xdr:colOff>
      <xdr:row>53</xdr:row>
      <xdr:rowOff>145677</xdr:rowOff>
    </xdr:from>
    <xdr:to>
      <xdr:col>29</xdr:col>
      <xdr:colOff>134472</xdr:colOff>
      <xdr:row>56</xdr:row>
      <xdr:rowOff>3101</xdr:rowOff>
    </xdr:to>
    <xdr:sp macro="" textlink="">
      <xdr:nvSpPr>
        <xdr:cNvPr id="24" name="角丸四角形 23">
          <a:extLst>
            <a:ext uri="{FF2B5EF4-FFF2-40B4-BE49-F238E27FC236}">
              <a16:creationId xmlns:a16="http://schemas.microsoft.com/office/drawing/2014/main" id="{00000000-0008-0000-0600-000018000000}"/>
            </a:ext>
          </a:extLst>
        </xdr:cNvPr>
        <xdr:cNvSpPr/>
      </xdr:nvSpPr>
      <xdr:spPr>
        <a:xfrm>
          <a:off x="1624853" y="8494059"/>
          <a:ext cx="3709148" cy="35048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20</xdr:col>
      <xdr:colOff>145677</xdr:colOff>
      <xdr:row>53</xdr:row>
      <xdr:rowOff>44824</xdr:rowOff>
    </xdr:from>
    <xdr:to>
      <xdr:col>23</xdr:col>
      <xdr:colOff>39842</xdr:colOff>
      <xdr:row>56</xdr:row>
      <xdr:rowOff>11415</xdr:rowOff>
    </xdr:to>
    <xdr:sp macro="" textlink="">
      <xdr:nvSpPr>
        <xdr:cNvPr id="26" name="テキスト ボックス 16">
          <a:extLst>
            <a:ext uri="{FF2B5EF4-FFF2-40B4-BE49-F238E27FC236}">
              <a16:creationId xmlns:a16="http://schemas.microsoft.com/office/drawing/2014/main" id="{00000000-0008-0000-0600-00001A000000}"/>
            </a:ext>
          </a:extLst>
        </xdr:cNvPr>
        <xdr:cNvSpPr txBox="1"/>
      </xdr:nvSpPr>
      <xdr:spPr>
        <a:xfrm>
          <a:off x="3731559" y="8393206"/>
          <a:ext cx="432048" cy="4596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b="1">
              <a:solidFill>
                <a:srgbClr val="FF0000"/>
              </a:solidFill>
            </a:rPr>
            <a:t>A</a:t>
          </a:r>
        </a:p>
      </xdr:txBody>
    </xdr:sp>
    <xdr:clientData/>
  </xdr:twoCellAnchor>
  <xdr:twoCellAnchor>
    <xdr:from>
      <xdr:col>20</xdr:col>
      <xdr:colOff>152400</xdr:colOff>
      <xdr:row>54</xdr:row>
      <xdr:rowOff>62753</xdr:rowOff>
    </xdr:from>
    <xdr:to>
      <xdr:col>23</xdr:col>
      <xdr:colOff>46565</xdr:colOff>
      <xdr:row>57</xdr:row>
      <xdr:rowOff>18139</xdr:rowOff>
    </xdr:to>
    <xdr:sp macro="" textlink="">
      <xdr:nvSpPr>
        <xdr:cNvPr id="28" name="テキスト ボックス 16">
          <a:extLst>
            <a:ext uri="{FF2B5EF4-FFF2-40B4-BE49-F238E27FC236}">
              <a16:creationId xmlns:a16="http://schemas.microsoft.com/office/drawing/2014/main" id="{00000000-0008-0000-0600-00001C000000}"/>
            </a:ext>
          </a:extLst>
        </xdr:cNvPr>
        <xdr:cNvSpPr txBox="1"/>
      </xdr:nvSpPr>
      <xdr:spPr>
        <a:xfrm>
          <a:off x="3738282" y="8568018"/>
          <a:ext cx="432048" cy="4596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b="1">
              <a:solidFill>
                <a:srgbClr val="FF0000"/>
              </a:solidFill>
            </a:rPr>
            <a:t>B</a:t>
          </a:r>
        </a:p>
      </xdr:txBody>
    </xdr:sp>
    <xdr:clientData/>
  </xdr:twoCellAnchor>
  <xdr:twoCellAnchor>
    <xdr:from>
      <xdr:col>14</xdr:col>
      <xdr:colOff>168088</xdr:colOff>
      <xdr:row>53</xdr:row>
      <xdr:rowOff>89648</xdr:rowOff>
    </xdr:from>
    <xdr:to>
      <xdr:col>17</xdr:col>
      <xdr:colOff>62254</xdr:colOff>
      <xdr:row>56</xdr:row>
      <xdr:rowOff>56239</xdr:rowOff>
    </xdr:to>
    <xdr:sp macro="" textlink="">
      <xdr:nvSpPr>
        <xdr:cNvPr id="29" name="テキスト ボックス 16">
          <a:extLst>
            <a:ext uri="{FF2B5EF4-FFF2-40B4-BE49-F238E27FC236}">
              <a16:creationId xmlns:a16="http://schemas.microsoft.com/office/drawing/2014/main" id="{00000000-0008-0000-0600-00001D000000}"/>
            </a:ext>
          </a:extLst>
        </xdr:cNvPr>
        <xdr:cNvSpPr txBox="1"/>
      </xdr:nvSpPr>
      <xdr:spPr>
        <a:xfrm>
          <a:off x="2678206" y="8438030"/>
          <a:ext cx="432048" cy="4596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30</xdr:col>
      <xdr:colOff>85164</xdr:colOff>
      <xdr:row>52</xdr:row>
      <xdr:rowOff>67235</xdr:rowOff>
    </xdr:from>
    <xdr:to>
      <xdr:col>73</xdr:col>
      <xdr:colOff>122369</xdr:colOff>
      <xdr:row>55</xdr:row>
      <xdr:rowOff>156882</xdr:rowOff>
    </xdr:to>
    <xdr:sp macro="" textlink="">
      <xdr:nvSpPr>
        <xdr:cNvPr id="30" name="角丸四角形 29">
          <a:extLst>
            <a:ext uri="{FF2B5EF4-FFF2-40B4-BE49-F238E27FC236}">
              <a16:creationId xmlns:a16="http://schemas.microsoft.com/office/drawing/2014/main" id="{00000000-0008-0000-0600-00001E000000}"/>
            </a:ext>
          </a:extLst>
        </xdr:cNvPr>
        <xdr:cNvSpPr/>
      </xdr:nvSpPr>
      <xdr:spPr>
        <a:xfrm>
          <a:off x="4885764" y="8083475"/>
          <a:ext cx="6918065" cy="562087"/>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⑤縦合計（合計欄を合わせた額）（</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A</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）と横合計（各協力・連携の内容の合計を合わせた額）（</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B</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）が一致</a:t>
          </a:r>
          <a:endParaRPr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　しない場合、「</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OK</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」ではなく、「</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NG</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」と表示されます。</a:t>
          </a:r>
          <a:r>
            <a:rPr kumimoji="1" lang="ja-JP" altLang="en-US" sz="900">
              <a:latin typeface="メイリオ" panose="020B0604030504040204" pitchFamily="50" charset="-128"/>
              <a:ea typeface="メイリオ" panose="020B0604030504040204" pitchFamily="50" charset="-128"/>
            </a:rPr>
            <a:t>　</a:t>
          </a:r>
        </a:p>
      </xdr:txBody>
    </xdr:sp>
    <xdr:clientData/>
  </xdr:twoCellAnchor>
  <xdr:twoCellAnchor>
    <xdr:from>
      <xdr:col>57</xdr:col>
      <xdr:colOff>7620</xdr:colOff>
      <xdr:row>7</xdr:row>
      <xdr:rowOff>2689</xdr:rowOff>
    </xdr:from>
    <xdr:to>
      <xdr:col>73</xdr:col>
      <xdr:colOff>152400</xdr:colOff>
      <xdr:row>51</xdr:row>
      <xdr:rowOff>142089</xdr:rowOff>
    </xdr:to>
    <xdr:sp macro="" textlink="">
      <xdr:nvSpPr>
        <xdr:cNvPr id="31" name="角丸四角形 30">
          <a:extLst>
            <a:ext uri="{FF2B5EF4-FFF2-40B4-BE49-F238E27FC236}">
              <a16:creationId xmlns:a16="http://schemas.microsoft.com/office/drawing/2014/main" id="{00000000-0008-0000-0600-00001F000000}"/>
            </a:ext>
          </a:extLst>
        </xdr:cNvPr>
        <xdr:cNvSpPr/>
      </xdr:nvSpPr>
      <xdr:spPr>
        <a:xfrm>
          <a:off x="8168640" y="1069489"/>
          <a:ext cx="2705100" cy="693644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21</xdr:col>
      <xdr:colOff>78442</xdr:colOff>
      <xdr:row>15</xdr:row>
      <xdr:rowOff>112059</xdr:rowOff>
    </xdr:from>
    <xdr:to>
      <xdr:col>23</xdr:col>
      <xdr:colOff>155268</xdr:colOff>
      <xdr:row>18</xdr:row>
      <xdr:rowOff>110042</xdr:rowOff>
    </xdr:to>
    <xdr:sp macro="" textlink="">
      <xdr:nvSpPr>
        <xdr:cNvPr id="32" name="テキスト ボックス 16">
          <a:extLst>
            <a:ext uri="{FF2B5EF4-FFF2-40B4-BE49-F238E27FC236}">
              <a16:creationId xmlns:a16="http://schemas.microsoft.com/office/drawing/2014/main" id="{00000000-0008-0000-0600-000020000000}"/>
            </a:ext>
          </a:extLst>
        </xdr:cNvPr>
        <xdr:cNvSpPr txBox="1"/>
      </xdr:nvSpPr>
      <xdr:spPr>
        <a:xfrm>
          <a:off x="3843618" y="2498912"/>
          <a:ext cx="435415" cy="46863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21</xdr:col>
      <xdr:colOff>46230</xdr:colOff>
      <xdr:row>17</xdr:row>
      <xdr:rowOff>144780</xdr:rowOff>
    </xdr:from>
    <xdr:to>
      <xdr:col>56</xdr:col>
      <xdr:colOff>121920</xdr:colOff>
      <xdr:row>45</xdr:row>
      <xdr:rowOff>22860</xdr:rowOff>
    </xdr:to>
    <xdr:sp macro="" textlink="">
      <xdr:nvSpPr>
        <xdr:cNvPr id="33" name="角丸四角形 32">
          <a:extLst>
            <a:ext uri="{FF2B5EF4-FFF2-40B4-BE49-F238E27FC236}">
              <a16:creationId xmlns:a16="http://schemas.microsoft.com/office/drawing/2014/main" id="{00000000-0008-0000-0600-000021000000}"/>
            </a:ext>
          </a:extLst>
        </xdr:cNvPr>
        <xdr:cNvSpPr/>
      </xdr:nvSpPr>
      <xdr:spPr>
        <a:xfrm>
          <a:off x="3406650" y="2827020"/>
          <a:ext cx="5676390" cy="4145280"/>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○原則、「令和７年度 年金生活者支援給付金支給業務市町村事務取扱交付金 協力・連携算定</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900">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基礎表」に計上した項目についてのみ、各項目の支出割合に応じて按分して計上してください。</a:t>
          </a:r>
        </a:p>
        <a:p>
          <a:r>
            <a:rPr kumimoji="1" lang="en-US" altLang="ja-JP" sz="900" b="1">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実施していない項目に金額を計上しないようご注意願います。</a:t>
          </a:r>
        </a:p>
        <a:p>
          <a:pPr lvl="0"/>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①人件費一覧表（国民年金・給付金統合）を参照して、専任職員・兼任職員・非常勤職員に</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pPr lvl="0"/>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　係る協力・連携分の給料等を計上してください。</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加えて、年金生活者支援給付金事務に従事していない職員が広報誌を作成している場合は、</a:t>
          </a:r>
          <a:endParaRPr kumimoji="1" lang="en-US" altLang="ja-JP" sz="900" b="1">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900" b="1">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当該職員の人件費も計上できます。</a:t>
          </a:r>
        </a:p>
        <a:p>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（単価</a:t>
          </a:r>
          <a:r>
            <a:rPr kumimoji="1" lang="en-US" altLang="ja-JP" sz="900" b="1">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年金生活者支援給付金記事に係る作業時間等により算出）</a:t>
          </a:r>
        </a:p>
        <a:p>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900"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フルタイム以外の職員に係る報酬の共済組合負担金、社会保険料負担金、子ども子育て</a:t>
          </a:r>
          <a:endParaRPr kumimoji="1" lang="en-US" altLang="ja-JP" sz="900"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900"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u="none">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拠出金の計上漏れにご注意願います。</a:t>
          </a:r>
        </a:p>
        <a:p>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②物件費支出内訳一覧表、</a:t>
          </a:r>
          <a:r>
            <a:rPr kumimoji="1" lang="en-US" altLang="ja-JP" sz="9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物件費</a:t>
          </a:r>
          <a:r>
            <a:rPr kumimoji="1" lang="en-US" altLang="ja-JP" sz="900">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共通経費一覧表を参照して記入してください。</a:t>
          </a:r>
        </a:p>
        <a:p>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③令和７年度 年金生活者支援給付金支給業務市町村事務取扱交付金協力・連携算定基礎表に</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900">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計上した広報誌掲載に係る人件費、印刷製本費（場合により広告料・委託料等）を計上して</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kumimoji="1" lang="en-US" altLang="ja-JP" sz="900">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900">
              <a:latin typeface="メイリオ" panose="020B0604030504040204" pitchFamily="50" charset="-128"/>
              <a:ea typeface="メイリオ" panose="020B0604030504040204" pitchFamily="50" charset="-128"/>
              <a:cs typeface="メイリオ" panose="020B0604030504040204" pitchFamily="50" charset="-128"/>
            </a:rPr>
            <a:t>ください。</a:t>
          </a:r>
          <a:endParaRPr kumimoji="1"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900" b="1">
              <a:latin typeface="メイリオ" panose="020B0604030504040204" pitchFamily="50" charset="-128"/>
              <a:ea typeface="メイリオ" panose="020B0604030504040204" pitchFamily="50" charset="-128"/>
              <a:cs typeface="メイリオ" panose="020B0604030504040204" pitchFamily="50" charset="-128"/>
            </a:rPr>
            <a:t>④主な支出内容の欄は、必ず入力してください。</a:t>
          </a:r>
          <a:endParaRPr kumimoji="1" lang="ja-JP" altLang="en-US" sz="9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15</xdr:col>
      <xdr:colOff>22413</xdr:colOff>
      <xdr:row>8</xdr:row>
      <xdr:rowOff>156883</xdr:rowOff>
    </xdr:from>
    <xdr:to>
      <xdr:col>21</xdr:col>
      <xdr:colOff>11207</xdr:colOff>
      <xdr:row>49</xdr:row>
      <xdr:rowOff>145677</xdr:rowOff>
    </xdr:to>
    <xdr:sp macro="" textlink="">
      <xdr:nvSpPr>
        <xdr:cNvPr id="34" name="角丸四角形 33">
          <a:extLst>
            <a:ext uri="{FF2B5EF4-FFF2-40B4-BE49-F238E27FC236}">
              <a16:creationId xmlns:a16="http://schemas.microsoft.com/office/drawing/2014/main" id="{00000000-0008-0000-0600-000022000000}"/>
            </a:ext>
          </a:extLst>
        </xdr:cNvPr>
        <xdr:cNvSpPr/>
      </xdr:nvSpPr>
      <xdr:spPr>
        <a:xfrm>
          <a:off x="2711825" y="1389530"/>
          <a:ext cx="1064558" cy="6477000"/>
        </a:xfrm>
        <a:prstGeom prst="roundRect">
          <a:avLst/>
        </a:prstGeom>
        <a:noFill/>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9</xdr:col>
      <xdr:colOff>0</xdr:colOff>
      <xdr:row>49</xdr:row>
      <xdr:rowOff>149261</xdr:rowOff>
    </xdr:from>
    <xdr:to>
      <xdr:col>56</xdr:col>
      <xdr:colOff>144780</xdr:colOff>
      <xdr:row>51</xdr:row>
      <xdr:rowOff>149261</xdr:rowOff>
    </xdr:to>
    <xdr:sp macro="" textlink="">
      <xdr:nvSpPr>
        <xdr:cNvPr id="35" name="角丸四角形 34">
          <a:extLst>
            <a:ext uri="{FF2B5EF4-FFF2-40B4-BE49-F238E27FC236}">
              <a16:creationId xmlns:a16="http://schemas.microsoft.com/office/drawing/2014/main" id="{00000000-0008-0000-0600-000023000000}"/>
            </a:ext>
          </a:extLst>
        </xdr:cNvPr>
        <xdr:cNvSpPr/>
      </xdr:nvSpPr>
      <xdr:spPr>
        <a:xfrm>
          <a:off x="1440180" y="7708301"/>
          <a:ext cx="6705600" cy="304800"/>
        </a:xfrm>
        <a:prstGeom prst="roundRect">
          <a:avLst/>
        </a:prstGeom>
        <a:noFill/>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74</xdr:col>
      <xdr:colOff>78279</xdr:colOff>
      <xdr:row>14</xdr:row>
      <xdr:rowOff>103599</xdr:rowOff>
    </xdr:from>
    <xdr:to>
      <xdr:col>87</xdr:col>
      <xdr:colOff>91440</xdr:colOff>
      <xdr:row>25</xdr:row>
      <xdr:rowOff>99060</xdr:rowOff>
    </xdr:to>
    <xdr:sp macro="" textlink="">
      <xdr:nvSpPr>
        <xdr:cNvPr id="27" name="角丸四角形 6">
          <a:extLst>
            <a:ext uri="{FF2B5EF4-FFF2-40B4-BE49-F238E27FC236}">
              <a16:creationId xmlns:a16="http://schemas.microsoft.com/office/drawing/2014/main" id="{C1682FB4-AE00-44AE-9943-F0685C924211}"/>
            </a:ext>
          </a:extLst>
        </xdr:cNvPr>
        <xdr:cNvSpPr/>
      </xdr:nvSpPr>
      <xdr:spPr>
        <a:xfrm>
          <a:off x="10959639" y="2328639"/>
          <a:ext cx="3259281" cy="1671861"/>
        </a:xfrm>
        <a:prstGeom prst="roundRect">
          <a:avLst/>
        </a:prstGeom>
        <a:noFill/>
        <a:ln w="28575">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latin typeface="メイリオ" panose="020B0604030504040204" pitchFamily="50" charset="-128"/>
              <a:ea typeface="メイリオ" panose="020B0604030504040204" pitchFamily="50" charset="-128"/>
            </a:rPr>
            <a:t>「支出済額計」欄に金額を計上した場合、その内訳を</a:t>
          </a:r>
          <a:r>
            <a:rPr kumimoji="1" lang="ja-JP" altLang="en-US" sz="1600" b="1" u="sng">
              <a:latin typeface="メイリオ" panose="020B0604030504040204" pitchFamily="50" charset="-128"/>
              <a:ea typeface="メイリオ" panose="020B0604030504040204" pitchFamily="50" charset="-128"/>
            </a:rPr>
            <a:t>「主な支出内容」欄に記載してください。</a:t>
          </a:r>
          <a:endParaRPr kumimoji="1" lang="en-US" altLang="ja-JP" sz="1600" b="1" u="sng">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32</xdr:col>
      <xdr:colOff>105334</xdr:colOff>
      <xdr:row>17</xdr:row>
      <xdr:rowOff>136712</xdr:rowOff>
    </xdr:from>
    <xdr:to>
      <xdr:col>69</xdr:col>
      <xdr:colOff>86284</xdr:colOff>
      <xdr:row>26</xdr:row>
      <xdr:rowOff>184337</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5820334" y="2908487"/>
          <a:ext cx="6981825" cy="2028825"/>
        </a:xfrm>
        <a:prstGeom prst="rect">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様式第６号別紙のとおり</a:t>
          </a:r>
        </a:p>
      </xdr:txBody>
    </xdr:sp>
    <xdr:clientData/>
  </xdr:twoCellAnchor>
  <xdr:twoCellAnchor>
    <xdr:from>
      <xdr:col>5</xdr:col>
      <xdr:colOff>170447</xdr:colOff>
      <xdr:row>6</xdr:row>
      <xdr:rowOff>150394</xdr:rowOff>
    </xdr:from>
    <xdr:to>
      <xdr:col>7</xdr:col>
      <xdr:colOff>10027</xdr:colOff>
      <xdr:row>10</xdr:row>
      <xdr:rowOff>2797</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952500" y="1062789"/>
          <a:ext cx="200527" cy="50411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4</xdr:col>
      <xdr:colOff>0</xdr:colOff>
      <xdr:row>7</xdr:row>
      <xdr:rowOff>90237</xdr:rowOff>
    </xdr:from>
    <xdr:to>
      <xdr:col>6</xdr:col>
      <xdr:colOff>71101</xdr:colOff>
      <xdr:row>9</xdr:row>
      <xdr:rowOff>138727</xdr:rowOff>
    </xdr:to>
    <xdr:sp macro="" textlink="">
      <xdr:nvSpPr>
        <xdr:cNvPr id="5" name="テキスト ボックス 5">
          <a:extLst>
            <a:ext uri="{FF2B5EF4-FFF2-40B4-BE49-F238E27FC236}">
              <a16:creationId xmlns:a16="http://schemas.microsoft.com/office/drawing/2014/main" id="{00000000-0008-0000-0800-000005000000}"/>
            </a:ext>
          </a:extLst>
        </xdr:cNvPr>
        <xdr:cNvSpPr txBox="1"/>
      </xdr:nvSpPr>
      <xdr:spPr>
        <a:xfrm>
          <a:off x="601579" y="1173079"/>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14</xdr:col>
      <xdr:colOff>0</xdr:colOff>
      <xdr:row>7</xdr:row>
      <xdr:rowOff>10026</xdr:rowOff>
    </xdr:from>
    <xdr:to>
      <xdr:col>30</xdr:col>
      <xdr:colOff>0</xdr:colOff>
      <xdr:row>9</xdr:row>
      <xdr:rowOff>140369</xdr:rowOff>
    </xdr:to>
    <xdr:sp macro="" textlink="">
      <xdr:nvSpPr>
        <xdr:cNvPr id="6" name="角丸四角形 5">
          <a:extLst>
            <a:ext uri="{FF2B5EF4-FFF2-40B4-BE49-F238E27FC236}">
              <a16:creationId xmlns:a16="http://schemas.microsoft.com/office/drawing/2014/main" id="{00000000-0008-0000-0800-000006000000}"/>
            </a:ext>
          </a:extLst>
        </xdr:cNvPr>
        <xdr:cNvSpPr/>
      </xdr:nvSpPr>
      <xdr:spPr>
        <a:xfrm>
          <a:off x="1884947" y="1092868"/>
          <a:ext cx="3368842" cy="45118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14</xdr:col>
      <xdr:colOff>110290</xdr:colOff>
      <xdr:row>7</xdr:row>
      <xdr:rowOff>70184</xdr:rowOff>
    </xdr:from>
    <xdr:to>
      <xdr:col>15</xdr:col>
      <xdr:colOff>261601</xdr:colOff>
      <xdr:row>9</xdr:row>
      <xdr:rowOff>141757</xdr:rowOff>
    </xdr:to>
    <xdr:sp macro="" textlink="">
      <xdr:nvSpPr>
        <xdr:cNvPr id="7" name="テキスト ボックス 5">
          <a:extLst>
            <a:ext uri="{FF2B5EF4-FFF2-40B4-BE49-F238E27FC236}">
              <a16:creationId xmlns:a16="http://schemas.microsoft.com/office/drawing/2014/main" id="{00000000-0008-0000-0800-000007000000}"/>
            </a:ext>
          </a:extLst>
        </xdr:cNvPr>
        <xdr:cNvSpPr txBox="1"/>
      </xdr:nvSpPr>
      <xdr:spPr>
        <a:xfrm>
          <a:off x="1995237" y="1153026"/>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7</xdr:col>
      <xdr:colOff>10026</xdr:colOff>
      <xdr:row>39</xdr:row>
      <xdr:rowOff>0</xdr:rowOff>
    </xdr:from>
    <xdr:to>
      <xdr:col>16</xdr:col>
      <xdr:colOff>10026</xdr:colOff>
      <xdr:row>43</xdr:row>
      <xdr:rowOff>10026</xdr:rowOff>
    </xdr:to>
    <xdr:sp macro="" textlink="">
      <xdr:nvSpPr>
        <xdr:cNvPr id="8" name="角丸四角形 7">
          <a:extLst>
            <a:ext uri="{FF2B5EF4-FFF2-40B4-BE49-F238E27FC236}">
              <a16:creationId xmlns:a16="http://schemas.microsoft.com/office/drawing/2014/main" id="{00000000-0008-0000-0800-000008000000}"/>
            </a:ext>
          </a:extLst>
        </xdr:cNvPr>
        <xdr:cNvSpPr/>
      </xdr:nvSpPr>
      <xdr:spPr>
        <a:xfrm>
          <a:off x="1153026" y="7620000"/>
          <a:ext cx="1303421" cy="8923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8</xdr:col>
      <xdr:colOff>20050</xdr:colOff>
      <xdr:row>38</xdr:row>
      <xdr:rowOff>110289</xdr:rowOff>
    </xdr:from>
    <xdr:to>
      <xdr:col>12</xdr:col>
      <xdr:colOff>20966</xdr:colOff>
      <xdr:row>40</xdr:row>
      <xdr:rowOff>61546</xdr:rowOff>
    </xdr:to>
    <xdr:sp macro="" textlink="">
      <xdr:nvSpPr>
        <xdr:cNvPr id="9" name="テキスト ボックス 5">
          <a:extLst>
            <a:ext uri="{FF2B5EF4-FFF2-40B4-BE49-F238E27FC236}">
              <a16:creationId xmlns:a16="http://schemas.microsoft.com/office/drawing/2014/main" id="{00000000-0008-0000-0800-000009000000}"/>
            </a:ext>
          </a:extLst>
        </xdr:cNvPr>
        <xdr:cNvSpPr txBox="1"/>
      </xdr:nvSpPr>
      <xdr:spPr>
        <a:xfrm>
          <a:off x="1273339" y="7509710"/>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19</xdr:col>
      <xdr:colOff>0</xdr:colOff>
      <xdr:row>10</xdr:row>
      <xdr:rowOff>10027</xdr:rowOff>
    </xdr:from>
    <xdr:to>
      <xdr:col>24</xdr:col>
      <xdr:colOff>170448</xdr:colOff>
      <xdr:row>49</xdr:row>
      <xdr:rowOff>23591</xdr:rowOff>
    </xdr:to>
    <xdr:sp macro="" textlink="">
      <xdr:nvSpPr>
        <xdr:cNvPr id="10" name="角丸四角形 9">
          <a:extLst>
            <a:ext uri="{FF2B5EF4-FFF2-40B4-BE49-F238E27FC236}">
              <a16:creationId xmlns:a16="http://schemas.microsoft.com/office/drawing/2014/main" id="{00000000-0008-0000-0800-00000A000000}"/>
            </a:ext>
          </a:extLst>
        </xdr:cNvPr>
        <xdr:cNvSpPr/>
      </xdr:nvSpPr>
      <xdr:spPr>
        <a:xfrm>
          <a:off x="2747211" y="1574132"/>
          <a:ext cx="1333500" cy="8275248"/>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21</xdr:col>
      <xdr:colOff>50131</xdr:colOff>
      <xdr:row>16</xdr:row>
      <xdr:rowOff>30080</xdr:rowOff>
    </xdr:from>
    <xdr:to>
      <xdr:col>22</xdr:col>
      <xdr:colOff>151311</xdr:colOff>
      <xdr:row>18</xdr:row>
      <xdr:rowOff>21442</xdr:rowOff>
    </xdr:to>
    <xdr:sp macro="" textlink="">
      <xdr:nvSpPr>
        <xdr:cNvPr id="11" name="テキスト ボックス 5">
          <a:extLst>
            <a:ext uri="{FF2B5EF4-FFF2-40B4-BE49-F238E27FC236}">
              <a16:creationId xmlns:a16="http://schemas.microsoft.com/office/drawing/2014/main" id="{00000000-0008-0000-0800-00000B000000}"/>
            </a:ext>
          </a:extLst>
        </xdr:cNvPr>
        <xdr:cNvSpPr txBox="1"/>
      </xdr:nvSpPr>
      <xdr:spPr>
        <a:xfrm>
          <a:off x="3178342" y="2616869"/>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31</xdr:col>
      <xdr:colOff>88232</xdr:colOff>
      <xdr:row>9</xdr:row>
      <xdr:rowOff>53340</xdr:rowOff>
    </xdr:from>
    <xdr:to>
      <xdr:col>67</xdr:col>
      <xdr:colOff>104273</xdr:colOff>
      <xdr:row>26</xdr:row>
      <xdr:rowOff>31848</xdr:rowOff>
    </xdr:to>
    <xdr:sp macro="" textlink="">
      <xdr:nvSpPr>
        <xdr:cNvPr id="12" name="角丸四角形 11">
          <a:extLst>
            <a:ext uri="{FF2B5EF4-FFF2-40B4-BE49-F238E27FC236}">
              <a16:creationId xmlns:a16="http://schemas.microsoft.com/office/drawing/2014/main" id="{00000000-0008-0000-0800-00000C000000}"/>
            </a:ext>
          </a:extLst>
        </xdr:cNvPr>
        <xdr:cNvSpPr/>
      </xdr:nvSpPr>
      <xdr:spPr>
        <a:xfrm>
          <a:off x="5003132" y="1440180"/>
          <a:ext cx="6066321" cy="3247488"/>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①事務組織について、ドロップダウンリストから</a:t>
          </a:r>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A</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a:t>
          </a:r>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B</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a:t>
          </a:r>
          <a:r>
            <a:rPr kumimoji="1" lang="en-US" altLang="ja-JP" sz="1050">
              <a:latin typeface="メイリオ" panose="020B0604030504040204" pitchFamily="50" charset="-128"/>
              <a:ea typeface="メイリオ" panose="020B0604030504040204" pitchFamily="50" charset="-128"/>
              <a:cs typeface="メイリオ" panose="020B0604030504040204" pitchFamily="50" charset="-128"/>
            </a:rPr>
            <a:t>C</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のいずれかを選択してください。</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05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年金生活者支援給付金事務の専任課長もしくは専任係長が配置されていない場合は「</a:t>
          </a:r>
          <a:r>
            <a:rPr lang="en-US" altLang="ja-JP" sz="1050">
              <a:latin typeface="メイリオ" panose="020B0604030504040204" pitchFamily="50" charset="-128"/>
              <a:ea typeface="メイリオ" panose="020B0604030504040204" pitchFamily="50" charset="-128"/>
              <a:cs typeface="メイリオ" panose="020B0604030504040204" pitchFamily="50" charset="-128"/>
            </a:rPr>
            <a:t>C</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cs typeface="メイリオ" panose="020B0604030504040204" pitchFamily="50" charset="-128"/>
            </a:rPr>
            <a:t>　を選択してください。</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②本庁の担当課、担当係（グループ）名及び年金生活者支援給付金事務従事職員がいる</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　支所・出張所等の数を</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入力</a:t>
          </a:r>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してください。</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cs typeface="メイリオ" panose="020B0604030504040204" pitchFamily="50" charset="-128"/>
            </a:rPr>
            <a:t>③専任職員（事務従事割合が年金生活者支援給付金事務の法定受託事務のみで</a:t>
          </a:r>
          <a:r>
            <a:rPr lang="en-US" altLang="ja-JP" sz="1050">
              <a:latin typeface="メイリオ" panose="020B0604030504040204" pitchFamily="50" charset="-128"/>
              <a:ea typeface="メイリオ" panose="020B0604030504040204" pitchFamily="50" charset="-128"/>
              <a:cs typeface="メイリオ" panose="020B0604030504040204" pitchFamily="50" charset="-128"/>
            </a:rPr>
            <a:t>100%</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となる</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cs typeface="メイリオ" panose="020B0604030504040204" pitchFamily="50" charset="-128"/>
            </a:rPr>
            <a:t>　職員）が配置されている場合のみ、入力してください。</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④様式第５号別紙へ入力後、兼任職員の年度未現在の配置職員数、年齢、年間実質職員数欄</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　は自動で計算されます。</a:t>
          </a:r>
          <a:endParaRPr kumimoji="1"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050">
              <a:latin typeface="メイリオ" panose="020B0604030504040204" pitchFamily="50" charset="-128"/>
              <a:ea typeface="メイリオ" panose="020B0604030504040204" pitchFamily="50" charset="-128"/>
              <a:cs typeface="メイリオ" panose="020B0604030504040204" pitchFamily="50" charset="-128"/>
            </a:rPr>
            <a:t>⑤令和６年度決算報告時の職員配置状況を入力してください。</a:t>
          </a:r>
        </a:p>
      </xdr:txBody>
    </xdr:sp>
    <xdr:clientData/>
  </xdr:twoCellAnchor>
  <xdr:twoCellAnchor>
    <xdr:from>
      <xdr:col>38</xdr:col>
      <xdr:colOff>270711</xdr:colOff>
      <xdr:row>33</xdr:row>
      <xdr:rowOff>200528</xdr:rowOff>
    </xdr:from>
    <xdr:to>
      <xdr:col>43</xdr:col>
      <xdr:colOff>0</xdr:colOff>
      <xdr:row>36</xdr:row>
      <xdr:rowOff>1</xdr:rowOff>
    </xdr:to>
    <xdr:sp macro="" textlink="">
      <xdr:nvSpPr>
        <xdr:cNvPr id="13" name="角丸四角形 12">
          <a:extLst>
            <a:ext uri="{FF2B5EF4-FFF2-40B4-BE49-F238E27FC236}">
              <a16:creationId xmlns:a16="http://schemas.microsoft.com/office/drawing/2014/main" id="{00000000-0008-0000-0800-00000D000000}"/>
            </a:ext>
          </a:extLst>
        </xdr:cNvPr>
        <xdr:cNvSpPr/>
      </xdr:nvSpPr>
      <xdr:spPr>
        <a:xfrm>
          <a:off x="7329237" y="6497054"/>
          <a:ext cx="731921" cy="46121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38</xdr:col>
      <xdr:colOff>230606</xdr:colOff>
      <xdr:row>33</xdr:row>
      <xdr:rowOff>110281</xdr:rowOff>
    </xdr:from>
    <xdr:to>
      <xdr:col>41</xdr:col>
      <xdr:colOff>20969</xdr:colOff>
      <xdr:row>35</xdr:row>
      <xdr:rowOff>104820</xdr:rowOff>
    </xdr:to>
    <xdr:sp macro="" textlink="">
      <xdr:nvSpPr>
        <xdr:cNvPr id="14" name="テキスト ボックス 5">
          <a:extLst>
            <a:ext uri="{FF2B5EF4-FFF2-40B4-BE49-F238E27FC236}">
              <a16:creationId xmlns:a16="http://schemas.microsoft.com/office/drawing/2014/main" id="{00000000-0008-0000-0800-00000E000000}"/>
            </a:ext>
          </a:extLst>
        </xdr:cNvPr>
        <xdr:cNvSpPr txBox="1"/>
      </xdr:nvSpPr>
      <xdr:spPr>
        <a:xfrm>
          <a:off x="7289132" y="6406807"/>
          <a:ext cx="432048" cy="43569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b="1">
              <a:solidFill>
                <a:srgbClr val="FF0000"/>
              </a:solidFill>
            </a:rPr>
            <a:t>⑤</a:t>
          </a:r>
        </a:p>
      </xdr:txBody>
    </xdr:sp>
    <xdr:clientData/>
  </xdr:twoCellAnchor>
  <xdr:twoCellAnchor>
    <xdr:from>
      <xdr:col>36</xdr:col>
      <xdr:colOff>100262</xdr:colOff>
      <xdr:row>39</xdr:row>
      <xdr:rowOff>150394</xdr:rowOff>
    </xdr:from>
    <xdr:to>
      <xdr:col>55</xdr:col>
      <xdr:colOff>80211</xdr:colOff>
      <xdr:row>44</xdr:row>
      <xdr:rowOff>20052</xdr:rowOff>
    </xdr:to>
    <xdr:sp macro="" textlink="">
      <xdr:nvSpPr>
        <xdr:cNvPr id="4" name="吹き出し: 角を丸めた四角形 3">
          <a:extLst>
            <a:ext uri="{FF2B5EF4-FFF2-40B4-BE49-F238E27FC236}">
              <a16:creationId xmlns:a16="http://schemas.microsoft.com/office/drawing/2014/main" id="{4AFB0995-2B57-4670-9ED8-8989DE5F9CD2}"/>
            </a:ext>
          </a:extLst>
        </xdr:cNvPr>
        <xdr:cNvSpPr/>
      </xdr:nvSpPr>
      <xdr:spPr>
        <a:xfrm>
          <a:off x="5907504" y="7666120"/>
          <a:ext cx="3204412" cy="952500"/>
        </a:xfrm>
        <a:prstGeom prst="wedgeRoundRectCallout">
          <a:avLst>
            <a:gd name="adj1" fmla="val -21277"/>
            <a:gd name="adj2" fmla="val -126285"/>
            <a:gd name="adj3" fmla="val 16667"/>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solidFill>
                <a:srgbClr val="FF0000"/>
              </a:solidFill>
            </a:rPr>
            <a:t>令和６年度の決算報告書（</a:t>
          </a:r>
          <a:r>
            <a:rPr kumimoji="1" lang="en-US" altLang="ja-JP" sz="1100" b="1" u="sng">
              <a:solidFill>
                <a:srgbClr val="FF0000"/>
              </a:solidFill>
            </a:rPr>
            <a:t>R7.8</a:t>
          </a:r>
          <a:r>
            <a:rPr kumimoji="1" lang="ja-JP" altLang="en-US" sz="1100" b="1" u="sng">
              <a:solidFill>
                <a:srgbClr val="FF0000"/>
              </a:solidFill>
            </a:rPr>
            <a:t>提出分）</a:t>
          </a:r>
          <a:r>
            <a:rPr kumimoji="1" lang="ja-JP" altLang="en-US" sz="1100" b="1">
              <a:solidFill>
                <a:srgbClr val="FF0000"/>
              </a:solidFill>
            </a:rPr>
            <a:t>の</a:t>
          </a:r>
          <a:endParaRPr kumimoji="1" lang="en-US" altLang="ja-JP" sz="1100" b="1">
            <a:solidFill>
              <a:srgbClr val="FF0000"/>
            </a:solidFill>
          </a:endParaRPr>
        </a:p>
        <a:p>
          <a:pPr algn="l"/>
          <a:r>
            <a:rPr kumimoji="1" lang="ja-JP" altLang="en-US" sz="1100" b="1">
              <a:solidFill>
                <a:srgbClr val="FF0000"/>
              </a:solidFill>
            </a:rPr>
            <a:t>黄色枠で示した欄の数字を確認して、</a:t>
          </a:r>
          <a:endParaRPr kumimoji="1" lang="en-US" altLang="ja-JP" sz="1100" b="1">
            <a:solidFill>
              <a:srgbClr val="FF0000"/>
            </a:solidFill>
          </a:endParaRPr>
        </a:p>
        <a:p>
          <a:pPr algn="l"/>
          <a:r>
            <a:rPr kumimoji="1" lang="ja-JP" altLang="en-US" sz="1100" b="1">
              <a:solidFill>
                <a:srgbClr val="FF0000"/>
              </a:solidFill>
            </a:rPr>
            <a:t>それぞれ⑤の対応する欄に記入してください。</a:t>
          </a:r>
        </a:p>
      </xdr:txBody>
    </xdr:sp>
    <xdr:clientData/>
  </xdr:twoCellAnchor>
  <xdr:twoCellAnchor>
    <xdr:from>
      <xdr:col>8</xdr:col>
      <xdr:colOff>90238</xdr:colOff>
      <xdr:row>42</xdr:row>
      <xdr:rowOff>210553</xdr:rowOff>
    </xdr:from>
    <xdr:to>
      <xdr:col>11</xdr:col>
      <xdr:colOff>40106</xdr:colOff>
      <xdr:row>44</xdr:row>
      <xdr:rowOff>20053</xdr:rowOff>
    </xdr:to>
    <xdr:sp macro="" textlink="">
      <xdr:nvSpPr>
        <xdr:cNvPr id="15" name="正方形/長方形 14">
          <a:extLst>
            <a:ext uri="{FF2B5EF4-FFF2-40B4-BE49-F238E27FC236}">
              <a16:creationId xmlns:a16="http://schemas.microsoft.com/office/drawing/2014/main" id="{43F02A15-6948-463C-845A-88EE3DD17638}"/>
            </a:ext>
          </a:extLst>
        </xdr:cNvPr>
        <xdr:cNvSpPr/>
      </xdr:nvSpPr>
      <xdr:spPr>
        <a:xfrm>
          <a:off x="1343527" y="8492290"/>
          <a:ext cx="280737" cy="250658"/>
        </a:xfrm>
        <a:prstGeom prst="rect">
          <a:avLst/>
        </a:prstGeom>
        <a:noFill/>
        <a:ln w="3810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0</xdr:colOff>
      <xdr:row>43</xdr:row>
      <xdr:rowOff>0</xdr:rowOff>
    </xdr:from>
    <xdr:to>
      <xdr:col>19</xdr:col>
      <xdr:colOff>30078</xdr:colOff>
      <xdr:row>44</xdr:row>
      <xdr:rowOff>30079</xdr:rowOff>
    </xdr:to>
    <xdr:sp macro="" textlink="">
      <xdr:nvSpPr>
        <xdr:cNvPr id="16" name="正方形/長方形 15">
          <a:extLst>
            <a:ext uri="{FF2B5EF4-FFF2-40B4-BE49-F238E27FC236}">
              <a16:creationId xmlns:a16="http://schemas.microsoft.com/office/drawing/2014/main" id="{9E22CD60-F34C-4677-BF1A-B5F4E157B3A5}"/>
            </a:ext>
          </a:extLst>
        </xdr:cNvPr>
        <xdr:cNvSpPr/>
      </xdr:nvSpPr>
      <xdr:spPr>
        <a:xfrm>
          <a:off x="2446421" y="8502316"/>
          <a:ext cx="330868" cy="250658"/>
        </a:xfrm>
        <a:prstGeom prst="rect">
          <a:avLst/>
        </a:prstGeom>
        <a:noFill/>
        <a:ln w="3810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140369</xdr:colOff>
      <xdr:row>42</xdr:row>
      <xdr:rowOff>210552</xdr:rowOff>
    </xdr:from>
    <xdr:to>
      <xdr:col>21</xdr:col>
      <xdr:colOff>40106</xdr:colOff>
      <xdr:row>44</xdr:row>
      <xdr:rowOff>20052</xdr:rowOff>
    </xdr:to>
    <xdr:sp macro="" textlink="">
      <xdr:nvSpPr>
        <xdr:cNvPr id="17" name="正方形/長方形 16">
          <a:extLst>
            <a:ext uri="{FF2B5EF4-FFF2-40B4-BE49-F238E27FC236}">
              <a16:creationId xmlns:a16="http://schemas.microsoft.com/office/drawing/2014/main" id="{73D568CF-B742-45D5-9CB2-55031D0C4461}"/>
            </a:ext>
          </a:extLst>
        </xdr:cNvPr>
        <xdr:cNvSpPr/>
      </xdr:nvSpPr>
      <xdr:spPr>
        <a:xfrm>
          <a:off x="2887580" y="8492289"/>
          <a:ext cx="280737" cy="250658"/>
        </a:xfrm>
        <a:prstGeom prst="rect">
          <a:avLst/>
        </a:prstGeom>
        <a:noFill/>
        <a:ln w="3810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250657</xdr:colOff>
      <xdr:row>42</xdr:row>
      <xdr:rowOff>210553</xdr:rowOff>
    </xdr:from>
    <xdr:to>
      <xdr:col>24</xdr:col>
      <xdr:colOff>160421</xdr:colOff>
      <xdr:row>44</xdr:row>
      <xdr:rowOff>20053</xdr:rowOff>
    </xdr:to>
    <xdr:sp macro="" textlink="">
      <xdr:nvSpPr>
        <xdr:cNvPr id="18" name="正方形/長方形 17">
          <a:extLst>
            <a:ext uri="{FF2B5EF4-FFF2-40B4-BE49-F238E27FC236}">
              <a16:creationId xmlns:a16="http://schemas.microsoft.com/office/drawing/2014/main" id="{2A115092-BFA0-4EC6-BFDB-509DF794C70C}"/>
            </a:ext>
          </a:extLst>
        </xdr:cNvPr>
        <xdr:cNvSpPr/>
      </xdr:nvSpPr>
      <xdr:spPr>
        <a:xfrm>
          <a:off x="3709736" y="8492290"/>
          <a:ext cx="360948" cy="250658"/>
        </a:xfrm>
        <a:prstGeom prst="rect">
          <a:avLst/>
        </a:prstGeom>
        <a:noFill/>
        <a:ln w="3810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100263</xdr:colOff>
      <xdr:row>35</xdr:row>
      <xdr:rowOff>30079</xdr:rowOff>
    </xdr:from>
    <xdr:to>
      <xdr:col>38</xdr:col>
      <xdr:colOff>120316</xdr:colOff>
      <xdr:row>43</xdr:row>
      <xdr:rowOff>110289</xdr:rowOff>
    </xdr:to>
    <xdr:cxnSp macro="">
      <xdr:nvCxnSpPr>
        <xdr:cNvPr id="20" name="直線矢印コネクタ 19">
          <a:extLst>
            <a:ext uri="{FF2B5EF4-FFF2-40B4-BE49-F238E27FC236}">
              <a16:creationId xmlns:a16="http://schemas.microsoft.com/office/drawing/2014/main" id="{28CA8D5D-925B-4DF8-92D8-71FE1B9B841D}"/>
            </a:ext>
          </a:extLst>
        </xdr:cNvPr>
        <xdr:cNvCxnSpPr/>
      </xdr:nvCxnSpPr>
      <xdr:spPr>
        <a:xfrm flipV="1">
          <a:off x="4191000" y="6767763"/>
          <a:ext cx="2987842" cy="1844842"/>
        </a:xfrm>
        <a:prstGeom prst="straightConnector1">
          <a:avLst/>
        </a:prstGeom>
        <a:ln w="285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5</xdr:row>
      <xdr:rowOff>234705</xdr:rowOff>
    </xdr:from>
    <xdr:to>
      <xdr:col>2</xdr:col>
      <xdr:colOff>19409</xdr:colOff>
      <xdr:row>42</xdr:row>
      <xdr:rowOff>0</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347382" y="985499"/>
          <a:ext cx="1464968" cy="661208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757115</xdr:colOff>
      <xdr:row>14</xdr:row>
      <xdr:rowOff>85481</xdr:rowOff>
    </xdr:from>
    <xdr:to>
      <xdr:col>1</xdr:col>
      <xdr:colOff>1380401</xdr:colOff>
      <xdr:row>16</xdr:row>
      <xdr:rowOff>128107</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099038" y="2454519"/>
          <a:ext cx="623286" cy="38455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xdr:col>
      <xdr:colOff>28576</xdr:colOff>
      <xdr:row>6</xdr:row>
      <xdr:rowOff>9525</xdr:rowOff>
    </xdr:from>
    <xdr:to>
      <xdr:col>3</xdr:col>
      <xdr:colOff>9525</xdr:colOff>
      <xdr:row>42</xdr:row>
      <xdr:rowOff>0</xdr:rowOff>
    </xdr:to>
    <xdr:sp macro="" textlink="">
      <xdr:nvSpPr>
        <xdr:cNvPr id="6" name="角丸四角形 5">
          <a:extLst>
            <a:ext uri="{FF2B5EF4-FFF2-40B4-BE49-F238E27FC236}">
              <a16:creationId xmlns:a16="http://schemas.microsoft.com/office/drawing/2014/main" id="{00000000-0008-0000-0900-000006000000}"/>
            </a:ext>
          </a:extLst>
        </xdr:cNvPr>
        <xdr:cNvSpPr/>
      </xdr:nvSpPr>
      <xdr:spPr>
        <a:xfrm>
          <a:off x="1819276" y="1009650"/>
          <a:ext cx="638174" cy="66389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109904</xdr:colOff>
      <xdr:row>14</xdr:row>
      <xdr:rowOff>85481</xdr:rowOff>
    </xdr:from>
    <xdr:to>
      <xdr:col>3</xdr:col>
      <xdr:colOff>78017</xdr:colOff>
      <xdr:row>16</xdr:row>
      <xdr:rowOff>121803</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1905000" y="2454519"/>
          <a:ext cx="627536" cy="37824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3</xdr:col>
      <xdr:colOff>28574</xdr:colOff>
      <xdr:row>6</xdr:row>
      <xdr:rowOff>1</xdr:rowOff>
    </xdr:from>
    <xdr:to>
      <xdr:col>3</xdr:col>
      <xdr:colOff>742949</xdr:colOff>
      <xdr:row>42</xdr:row>
      <xdr:rowOff>1</xdr:rowOff>
    </xdr:to>
    <xdr:sp macro="" textlink="">
      <xdr:nvSpPr>
        <xdr:cNvPr id="8" name="角丸四角形 7">
          <a:extLst>
            <a:ext uri="{FF2B5EF4-FFF2-40B4-BE49-F238E27FC236}">
              <a16:creationId xmlns:a16="http://schemas.microsoft.com/office/drawing/2014/main" id="{00000000-0008-0000-0900-000008000000}"/>
            </a:ext>
          </a:extLst>
        </xdr:cNvPr>
        <xdr:cNvSpPr/>
      </xdr:nvSpPr>
      <xdr:spPr>
        <a:xfrm>
          <a:off x="2476499" y="1000126"/>
          <a:ext cx="714375" cy="664845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xdr:col>
      <xdr:colOff>170961</xdr:colOff>
      <xdr:row>14</xdr:row>
      <xdr:rowOff>73270</xdr:rowOff>
    </xdr:from>
    <xdr:to>
      <xdr:col>4</xdr:col>
      <xdr:colOff>44449</xdr:colOff>
      <xdr:row>16</xdr:row>
      <xdr:rowOff>109592</xdr:rowOff>
    </xdr:to>
    <xdr:sp macro="" textlink="">
      <xdr:nvSpPr>
        <xdr:cNvPr id="10" name="テキスト ボックス 9">
          <a:extLst>
            <a:ext uri="{FF2B5EF4-FFF2-40B4-BE49-F238E27FC236}">
              <a16:creationId xmlns:a16="http://schemas.microsoft.com/office/drawing/2014/main" id="{00000000-0008-0000-0900-00000A000000}"/>
            </a:ext>
          </a:extLst>
        </xdr:cNvPr>
        <xdr:cNvSpPr txBox="1"/>
      </xdr:nvSpPr>
      <xdr:spPr>
        <a:xfrm>
          <a:off x="2625480" y="2442308"/>
          <a:ext cx="618392" cy="37824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4</xdr:col>
      <xdr:colOff>36634</xdr:colOff>
      <xdr:row>6</xdr:row>
      <xdr:rowOff>28575</xdr:rowOff>
    </xdr:from>
    <xdr:to>
      <xdr:col>5</xdr:col>
      <xdr:colOff>9524</xdr:colOff>
      <xdr:row>42</xdr:row>
      <xdr:rowOff>0</xdr:rowOff>
    </xdr:to>
    <xdr:sp macro="" textlink="">
      <xdr:nvSpPr>
        <xdr:cNvPr id="11" name="角丸四角形 10">
          <a:extLst>
            <a:ext uri="{FF2B5EF4-FFF2-40B4-BE49-F238E27FC236}">
              <a16:creationId xmlns:a16="http://schemas.microsoft.com/office/drawing/2014/main" id="{00000000-0008-0000-0900-00000B000000}"/>
            </a:ext>
          </a:extLst>
        </xdr:cNvPr>
        <xdr:cNvSpPr/>
      </xdr:nvSpPr>
      <xdr:spPr>
        <a:xfrm>
          <a:off x="3227509" y="1028700"/>
          <a:ext cx="706315" cy="661987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4</xdr:col>
      <xdr:colOff>170961</xdr:colOff>
      <xdr:row>14</xdr:row>
      <xdr:rowOff>73269</xdr:rowOff>
    </xdr:from>
    <xdr:to>
      <xdr:col>5</xdr:col>
      <xdr:colOff>56403</xdr:colOff>
      <xdr:row>16</xdr:row>
      <xdr:rowOff>109591</xdr:rowOff>
    </xdr:to>
    <xdr:sp macro="" textlink="">
      <xdr:nvSpPr>
        <xdr:cNvPr id="12" name="テキスト ボックス 11">
          <a:extLst>
            <a:ext uri="{FF2B5EF4-FFF2-40B4-BE49-F238E27FC236}">
              <a16:creationId xmlns:a16="http://schemas.microsoft.com/office/drawing/2014/main" id="{00000000-0008-0000-0900-00000C000000}"/>
            </a:ext>
          </a:extLst>
        </xdr:cNvPr>
        <xdr:cNvSpPr txBox="1"/>
      </xdr:nvSpPr>
      <xdr:spPr>
        <a:xfrm>
          <a:off x="3370384" y="2442307"/>
          <a:ext cx="618134" cy="37824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6</xdr:col>
      <xdr:colOff>12211</xdr:colOff>
      <xdr:row>6</xdr:row>
      <xdr:rowOff>12210</xdr:rowOff>
    </xdr:from>
    <xdr:to>
      <xdr:col>7</xdr:col>
      <xdr:colOff>409465</xdr:colOff>
      <xdr:row>41</xdr:row>
      <xdr:rowOff>179293</xdr:rowOff>
    </xdr:to>
    <xdr:sp macro="" textlink="">
      <xdr:nvSpPr>
        <xdr:cNvPr id="13" name="角丸四角形 12">
          <a:extLst>
            <a:ext uri="{FF2B5EF4-FFF2-40B4-BE49-F238E27FC236}">
              <a16:creationId xmlns:a16="http://schemas.microsoft.com/office/drawing/2014/main" id="{00000000-0008-0000-0900-00000D000000}"/>
            </a:ext>
          </a:extLst>
        </xdr:cNvPr>
        <xdr:cNvSpPr/>
      </xdr:nvSpPr>
      <xdr:spPr>
        <a:xfrm>
          <a:off x="4741093" y="998328"/>
          <a:ext cx="823078" cy="658805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6</xdr:col>
      <xdr:colOff>342929</xdr:colOff>
      <xdr:row>14</xdr:row>
      <xdr:rowOff>29451</xdr:rowOff>
    </xdr:from>
    <xdr:to>
      <xdr:col>8</xdr:col>
      <xdr:colOff>111824</xdr:colOff>
      <xdr:row>17</xdr:row>
      <xdr:rowOff>3780</xdr:rowOff>
    </xdr:to>
    <xdr:sp macro="" textlink="">
      <xdr:nvSpPr>
        <xdr:cNvPr id="14" name="テキスト ボックス 13">
          <a:extLst>
            <a:ext uri="{FF2B5EF4-FFF2-40B4-BE49-F238E27FC236}">
              <a16:creationId xmlns:a16="http://schemas.microsoft.com/office/drawing/2014/main" id="{00000000-0008-0000-0900-00000E000000}"/>
            </a:ext>
          </a:extLst>
        </xdr:cNvPr>
        <xdr:cNvSpPr txBox="1"/>
      </xdr:nvSpPr>
      <xdr:spPr>
        <a:xfrm>
          <a:off x="5071811" y="2360275"/>
          <a:ext cx="620542" cy="47859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8</xdr:col>
      <xdr:colOff>0</xdr:colOff>
      <xdr:row>6</xdr:row>
      <xdr:rowOff>24422</xdr:rowOff>
    </xdr:from>
    <xdr:to>
      <xdr:col>9</xdr:col>
      <xdr:colOff>12726</xdr:colOff>
      <xdr:row>41</xdr:row>
      <xdr:rowOff>179294</xdr:rowOff>
    </xdr:to>
    <xdr:sp macro="" textlink="">
      <xdr:nvSpPr>
        <xdr:cNvPr id="15" name="角丸四角形 14">
          <a:extLst>
            <a:ext uri="{FF2B5EF4-FFF2-40B4-BE49-F238E27FC236}">
              <a16:creationId xmlns:a16="http://schemas.microsoft.com/office/drawing/2014/main" id="{00000000-0008-0000-0900-00000F000000}"/>
            </a:ext>
          </a:extLst>
        </xdr:cNvPr>
        <xdr:cNvSpPr/>
      </xdr:nvSpPr>
      <xdr:spPr>
        <a:xfrm>
          <a:off x="5580529" y="1010540"/>
          <a:ext cx="438550" cy="65758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7</xdr:col>
      <xdr:colOff>402981</xdr:colOff>
      <xdr:row>14</xdr:row>
      <xdr:rowOff>6034</xdr:rowOff>
    </xdr:from>
    <xdr:to>
      <xdr:col>9</xdr:col>
      <xdr:colOff>170302</xdr:colOff>
      <xdr:row>16</xdr:row>
      <xdr:rowOff>42356</xdr:rowOff>
    </xdr:to>
    <xdr:sp macro="" textlink="">
      <xdr:nvSpPr>
        <xdr:cNvPr id="16" name="テキスト ボックス 15">
          <a:extLst>
            <a:ext uri="{FF2B5EF4-FFF2-40B4-BE49-F238E27FC236}">
              <a16:creationId xmlns:a16="http://schemas.microsoft.com/office/drawing/2014/main" id="{00000000-0008-0000-0900-000010000000}"/>
            </a:ext>
          </a:extLst>
        </xdr:cNvPr>
        <xdr:cNvSpPr txBox="1"/>
      </xdr:nvSpPr>
      <xdr:spPr>
        <a:xfrm>
          <a:off x="5557687" y="2336858"/>
          <a:ext cx="618968" cy="37249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9</xdr:col>
      <xdr:colOff>25400</xdr:colOff>
      <xdr:row>6</xdr:row>
      <xdr:rowOff>12210</xdr:rowOff>
    </xdr:from>
    <xdr:to>
      <xdr:col>11</xdr:col>
      <xdr:colOff>388496</xdr:colOff>
      <xdr:row>42</xdr:row>
      <xdr:rowOff>0</xdr:rowOff>
    </xdr:to>
    <xdr:sp macro="" textlink="">
      <xdr:nvSpPr>
        <xdr:cNvPr id="18" name="角丸四角形 17">
          <a:extLst>
            <a:ext uri="{FF2B5EF4-FFF2-40B4-BE49-F238E27FC236}">
              <a16:creationId xmlns:a16="http://schemas.microsoft.com/office/drawing/2014/main" id="{00000000-0008-0000-0900-000012000000}"/>
            </a:ext>
          </a:extLst>
        </xdr:cNvPr>
        <xdr:cNvSpPr/>
      </xdr:nvSpPr>
      <xdr:spPr>
        <a:xfrm>
          <a:off x="5452533" y="994343"/>
          <a:ext cx="921896" cy="671879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9</xdr:col>
      <xdr:colOff>272676</xdr:colOff>
      <xdr:row>13</xdr:row>
      <xdr:rowOff>140507</xdr:rowOff>
    </xdr:from>
    <xdr:to>
      <xdr:col>11</xdr:col>
      <xdr:colOff>276392</xdr:colOff>
      <xdr:row>16</xdr:row>
      <xdr:rowOff>8740</xdr:rowOff>
    </xdr:to>
    <xdr:sp macro="" textlink="">
      <xdr:nvSpPr>
        <xdr:cNvPr id="20" name="テキスト ボックス 19">
          <a:extLst>
            <a:ext uri="{FF2B5EF4-FFF2-40B4-BE49-F238E27FC236}">
              <a16:creationId xmlns:a16="http://schemas.microsoft.com/office/drawing/2014/main" id="{00000000-0008-0000-0900-000014000000}"/>
            </a:ext>
          </a:extLst>
        </xdr:cNvPr>
        <xdr:cNvSpPr txBox="1"/>
      </xdr:nvSpPr>
      <xdr:spPr>
        <a:xfrm>
          <a:off x="6279029" y="2303242"/>
          <a:ext cx="620039" cy="37249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12</xdr:col>
      <xdr:colOff>8467</xdr:colOff>
      <xdr:row>6</xdr:row>
      <xdr:rowOff>0</xdr:rowOff>
    </xdr:from>
    <xdr:to>
      <xdr:col>21</xdr:col>
      <xdr:colOff>20020</xdr:colOff>
      <xdr:row>87</xdr:row>
      <xdr:rowOff>22412</xdr:rowOff>
    </xdr:to>
    <xdr:sp macro="" textlink="">
      <xdr:nvSpPr>
        <xdr:cNvPr id="21" name="角丸四角形 20">
          <a:extLst>
            <a:ext uri="{FF2B5EF4-FFF2-40B4-BE49-F238E27FC236}">
              <a16:creationId xmlns:a16="http://schemas.microsoft.com/office/drawing/2014/main" id="{00000000-0008-0000-0900-000015000000}"/>
            </a:ext>
          </a:extLst>
        </xdr:cNvPr>
        <xdr:cNvSpPr/>
      </xdr:nvSpPr>
      <xdr:spPr>
        <a:xfrm>
          <a:off x="6383867" y="982133"/>
          <a:ext cx="4735953" cy="675341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15</xdr:col>
      <xdr:colOff>12212</xdr:colOff>
      <xdr:row>5</xdr:row>
      <xdr:rowOff>232020</xdr:rowOff>
    </xdr:from>
    <xdr:to>
      <xdr:col>16</xdr:col>
      <xdr:colOff>51792</xdr:colOff>
      <xdr:row>8</xdr:row>
      <xdr:rowOff>18574</xdr:rowOff>
    </xdr:to>
    <xdr:sp macro="" textlink="">
      <xdr:nvSpPr>
        <xdr:cNvPr id="22" name="テキスト ボックス 21">
          <a:extLst>
            <a:ext uri="{FF2B5EF4-FFF2-40B4-BE49-F238E27FC236}">
              <a16:creationId xmlns:a16="http://schemas.microsoft.com/office/drawing/2014/main" id="{00000000-0008-0000-0900-000016000000}"/>
            </a:ext>
          </a:extLst>
        </xdr:cNvPr>
        <xdr:cNvSpPr txBox="1"/>
      </xdr:nvSpPr>
      <xdr:spPr>
        <a:xfrm>
          <a:off x="8841154" y="989135"/>
          <a:ext cx="625734" cy="37270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⑦</a:t>
          </a:r>
        </a:p>
      </xdr:txBody>
    </xdr:sp>
    <xdr:clientData/>
  </xdr:twoCellAnchor>
  <xdr:twoCellAnchor>
    <xdr:from>
      <xdr:col>27</xdr:col>
      <xdr:colOff>8467</xdr:colOff>
      <xdr:row>6</xdr:row>
      <xdr:rowOff>12211</xdr:rowOff>
    </xdr:from>
    <xdr:to>
      <xdr:col>27</xdr:col>
      <xdr:colOff>702608</xdr:colOff>
      <xdr:row>41</xdr:row>
      <xdr:rowOff>135921</xdr:rowOff>
    </xdr:to>
    <xdr:sp macro="" textlink="">
      <xdr:nvSpPr>
        <xdr:cNvPr id="24" name="角丸四角形 23">
          <a:extLst>
            <a:ext uri="{FF2B5EF4-FFF2-40B4-BE49-F238E27FC236}">
              <a16:creationId xmlns:a16="http://schemas.microsoft.com/office/drawing/2014/main" id="{00000000-0008-0000-0900-000018000000}"/>
            </a:ext>
          </a:extLst>
        </xdr:cNvPr>
        <xdr:cNvSpPr/>
      </xdr:nvSpPr>
      <xdr:spPr>
        <a:xfrm>
          <a:off x="14257867" y="1012336"/>
          <a:ext cx="694141" cy="658166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23</xdr:col>
      <xdr:colOff>381861</xdr:colOff>
      <xdr:row>4</xdr:row>
      <xdr:rowOff>44824</xdr:rowOff>
    </xdr:from>
    <xdr:to>
      <xdr:col>24</xdr:col>
      <xdr:colOff>429525</xdr:colOff>
      <xdr:row>5</xdr:row>
      <xdr:rowOff>220139</xdr:rowOff>
    </xdr:to>
    <xdr:sp macro="" textlink="">
      <xdr:nvSpPr>
        <xdr:cNvPr id="25" name="テキスト ボックス 24">
          <a:extLst>
            <a:ext uri="{FF2B5EF4-FFF2-40B4-BE49-F238E27FC236}">
              <a16:creationId xmlns:a16="http://schemas.microsoft.com/office/drawing/2014/main" id="{00000000-0008-0000-0900-000019000000}"/>
            </a:ext>
          </a:extLst>
        </xdr:cNvPr>
        <xdr:cNvSpPr txBox="1"/>
      </xdr:nvSpPr>
      <xdr:spPr>
        <a:xfrm>
          <a:off x="13840126" y="627530"/>
          <a:ext cx="630370" cy="3434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⑧</a:t>
          </a:r>
        </a:p>
      </xdr:txBody>
    </xdr:sp>
    <xdr:clientData/>
  </xdr:twoCellAnchor>
  <xdr:twoCellAnchor>
    <xdr:from>
      <xdr:col>17</xdr:col>
      <xdr:colOff>88354</xdr:colOff>
      <xdr:row>90</xdr:row>
      <xdr:rowOff>73270</xdr:rowOff>
    </xdr:from>
    <xdr:to>
      <xdr:col>18</xdr:col>
      <xdr:colOff>130335</xdr:colOff>
      <xdr:row>92</xdr:row>
      <xdr:rowOff>83674</xdr:rowOff>
    </xdr:to>
    <xdr:sp macro="" textlink="">
      <xdr:nvSpPr>
        <xdr:cNvPr id="26" name="テキスト ボックス 25">
          <a:extLst>
            <a:ext uri="{FF2B5EF4-FFF2-40B4-BE49-F238E27FC236}">
              <a16:creationId xmlns:a16="http://schemas.microsoft.com/office/drawing/2014/main" id="{00000000-0008-0000-0900-00001A000000}"/>
            </a:ext>
          </a:extLst>
        </xdr:cNvPr>
        <xdr:cNvSpPr txBox="1"/>
      </xdr:nvSpPr>
      <xdr:spPr>
        <a:xfrm>
          <a:off x="10050383" y="8242358"/>
          <a:ext cx="624687" cy="39140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⑨</a:t>
          </a:r>
        </a:p>
      </xdr:txBody>
    </xdr:sp>
    <xdr:clientData/>
  </xdr:twoCellAnchor>
  <xdr:twoCellAnchor>
    <xdr:from>
      <xdr:col>16</xdr:col>
      <xdr:colOff>573942</xdr:colOff>
      <xdr:row>102</xdr:row>
      <xdr:rowOff>24423</xdr:rowOff>
    </xdr:from>
    <xdr:to>
      <xdr:col>27</xdr:col>
      <xdr:colOff>55443</xdr:colOff>
      <xdr:row>102</xdr:row>
      <xdr:rowOff>157567</xdr:rowOff>
    </xdr:to>
    <xdr:sp macro="" textlink="">
      <xdr:nvSpPr>
        <xdr:cNvPr id="27" name="角丸四角形 26">
          <a:extLst>
            <a:ext uri="{FF2B5EF4-FFF2-40B4-BE49-F238E27FC236}">
              <a16:creationId xmlns:a16="http://schemas.microsoft.com/office/drawing/2014/main" id="{00000000-0008-0000-0900-00001B000000}"/>
            </a:ext>
          </a:extLst>
        </xdr:cNvPr>
        <xdr:cNvSpPr/>
      </xdr:nvSpPr>
      <xdr:spPr>
        <a:xfrm>
          <a:off x="9989038" y="10721731"/>
          <a:ext cx="5929193" cy="133144"/>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27</xdr:col>
      <xdr:colOff>35054</xdr:colOff>
      <xdr:row>101</xdr:row>
      <xdr:rowOff>38646</xdr:rowOff>
    </xdr:from>
    <xdr:to>
      <xdr:col>27</xdr:col>
      <xdr:colOff>661140</xdr:colOff>
      <xdr:row>103</xdr:row>
      <xdr:rowOff>70815</xdr:rowOff>
    </xdr:to>
    <xdr:sp macro="" textlink="">
      <xdr:nvSpPr>
        <xdr:cNvPr id="28" name="テキスト ボックス 27">
          <a:extLst>
            <a:ext uri="{FF2B5EF4-FFF2-40B4-BE49-F238E27FC236}">
              <a16:creationId xmlns:a16="http://schemas.microsoft.com/office/drawing/2014/main" id="{00000000-0008-0000-0900-00001C000000}"/>
            </a:ext>
          </a:extLst>
        </xdr:cNvPr>
        <xdr:cNvSpPr txBox="1"/>
      </xdr:nvSpPr>
      <xdr:spPr>
        <a:xfrm>
          <a:off x="15824142" y="10303234"/>
          <a:ext cx="626086" cy="39075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⑩</a:t>
          </a:r>
        </a:p>
      </xdr:txBody>
    </xdr:sp>
    <xdr:clientData/>
  </xdr:twoCellAnchor>
  <xdr:twoCellAnchor>
    <xdr:from>
      <xdr:col>1</xdr:col>
      <xdr:colOff>19050</xdr:colOff>
      <xdr:row>22</xdr:row>
      <xdr:rowOff>56030</xdr:rowOff>
    </xdr:from>
    <xdr:to>
      <xdr:col>12</xdr:col>
      <xdr:colOff>304800</xdr:colOff>
      <xdr:row>41</xdr:row>
      <xdr:rowOff>1</xdr:rowOff>
    </xdr:to>
    <xdr:sp macro="" textlink="">
      <xdr:nvSpPr>
        <xdr:cNvPr id="29" name="角丸四角形 4">
          <a:extLst>
            <a:ext uri="{FF2B5EF4-FFF2-40B4-BE49-F238E27FC236}">
              <a16:creationId xmlns:a16="http://schemas.microsoft.com/office/drawing/2014/main" id="{00000000-0008-0000-0900-00001D000000}"/>
            </a:ext>
          </a:extLst>
        </xdr:cNvPr>
        <xdr:cNvSpPr/>
      </xdr:nvSpPr>
      <xdr:spPr>
        <a:xfrm>
          <a:off x="323850" y="3894605"/>
          <a:ext cx="6372225" cy="3563471"/>
        </a:xfrm>
        <a:custGeom>
          <a:avLst/>
          <a:gdLst>
            <a:gd name="connsiteX0" fmla="*/ 0 w 5847108"/>
            <a:gd name="connsiteY0" fmla="*/ 631284 h 3787626"/>
            <a:gd name="connsiteX1" fmla="*/ 631284 w 5847108"/>
            <a:gd name="connsiteY1" fmla="*/ 0 h 3787626"/>
            <a:gd name="connsiteX2" fmla="*/ 5215824 w 5847108"/>
            <a:gd name="connsiteY2" fmla="*/ 0 h 3787626"/>
            <a:gd name="connsiteX3" fmla="*/ 5847108 w 5847108"/>
            <a:gd name="connsiteY3" fmla="*/ 631284 h 3787626"/>
            <a:gd name="connsiteX4" fmla="*/ 5847108 w 5847108"/>
            <a:gd name="connsiteY4" fmla="*/ 3156342 h 3787626"/>
            <a:gd name="connsiteX5" fmla="*/ 5215824 w 5847108"/>
            <a:gd name="connsiteY5" fmla="*/ 3787626 h 3787626"/>
            <a:gd name="connsiteX6" fmla="*/ 631284 w 5847108"/>
            <a:gd name="connsiteY6" fmla="*/ 3787626 h 3787626"/>
            <a:gd name="connsiteX7" fmla="*/ 0 w 5847108"/>
            <a:gd name="connsiteY7" fmla="*/ 3156342 h 3787626"/>
            <a:gd name="connsiteX8" fmla="*/ 0 w 5847108"/>
            <a:gd name="connsiteY8" fmla="*/ 631284 h 3787626"/>
            <a:gd name="connsiteX0" fmla="*/ 0 w 5866158"/>
            <a:gd name="connsiteY0" fmla="*/ 631284 h 3787626"/>
            <a:gd name="connsiteX1" fmla="*/ 631284 w 5866158"/>
            <a:gd name="connsiteY1" fmla="*/ 0 h 3787626"/>
            <a:gd name="connsiteX2" fmla="*/ 5215824 w 5866158"/>
            <a:gd name="connsiteY2" fmla="*/ 0 h 3787626"/>
            <a:gd name="connsiteX3" fmla="*/ 5866158 w 5866158"/>
            <a:gd name="connsiteY3" fmla="*/ 345534 h 3787626"/>
            <a:gd name="connsiteX4" fmla="*/ 5847108 w 5866158"/>
            <a:gd name="connsiteY4" fmla="*/ 3156342 h 3787626"/>
            <a:gd name="connsiteX5" fmla="*/ 5215824 w 5866158"/>
            <a:gd name="connsiteY5" fmla="*/ 3787626 h 3787626"/>
            <a:gd name="connsiteX6" fmla="*/ 631284 w 5866158"/>
            <a:gd name="connsiteY6" fmla="*/ 3787626 h 3787626"/>
            <a:gd name="connsiteX7" fmla="*/ 0 w 5866158"/>
            <a:gd name="connsiteY7" fmla="*/ 3156342 h 3787626"/>
            <a:gd name="connsiteX8" fmla="*/ 0 w 5866158"/>
            <a:gd name="connsiteY8" fmla="*/ 631284 h 3787626"/>
            <a:gd name="connsiteX0" fmla="*/ 0 w 5885208"/>
            <a:gd name="connsiteY0" fmla="*/ 317708 h 3788375"/>
            <a:gd name="connsiteX1" fmla="*/ 650334 w 5885208"/>
            <a:gd name="connsiteY1" fmla="*/ 749 h 3788375"/>
            <a:gd name="connsiteX2" fmla="*/ 5234874 w 5885208"/>
            <a:gd name="connsiteY2" fmla="*/ 749 h 3788375"/>
            <a:gd name="connsiteX3" fmla="*/ 5885208 w 5885208"/>
            <a:gd name="connsiteY3" fmla="*/ 346283 h 3788375"/>
            <a:gd name="connsiteX4" fmla="*/ 5866158 w 5885208"/>
            <a:gd name="connsiteY4" fmla="*/ 3157091 h 3788375"/>
            <a:gd name="connsiteX5" fmla="*/ 5234874 w 5885208"/>
            <a:gd name="connsiteY5" fmla="*/ 3788375 h 3788375"/>
            <a:gd name="connsiteX6" fmla="*/ 650334 w 5885208"/>
            <a:gd name="connsiteY6" fmla="*/ 3788375 h 3788375"/>
            <a:gd name="connsiteX7" fmla="*/ 19050 w 5885208"/>
            <a:gd name="connsiteY7" fmla="*/ 3157091 h 3788375"/>
            <a:gd name="connsiteX8" fmla="*/ 0 w 5885208"/>
            <a:gd name="connsiteY8" fmla="*/ 317708 h 3788375"/>
            <a:gd name="connsiteX0" fmla="*/ 0 w 5885208"/>
            <a:gd name="connsiteY0" fmla="*/ 317708 h 3794079"/>
            <a:gd name="connsiteX1" fmla="*/ 650334 w 5885208"/>
            <a:gd name="connsiteY1" fmla="*/ 749 h 3794079"/>
            <a:gd name="connsiteX2" fmla="*/ 5234874 w 5885208"/>
            <a:gd name="connsiteY2" fmla="*/ 749 h 3794079"/>
            <a:gd name="connsiteX3" fmla="*/ 5885208 w 5885208"/>
            <a:gd name="connsiteY3" fmla="*/ 346283 h 3794079"/>
            <a:gd name="connsiteX4" fmla="*/ 5866158 w 5885208"/>
            <a:gd name="connsiteY4" fmla="*/ 3157091 h 3794079"/>
            <a:gd name="connsiteX5" fmla="*/ 5234874 w 5885208"/>
            <a:gd name="connsiteY5" fmla="*/ 3788375 h 3794079"/>
            <a:gd name="connsiteX6" fmla="*/ 650334 w 5885208"/>
            <a:gd name="connsiteY6" fmla="*/ 3788375 h 3794079"/>
            <a:gd name="connsiteX7" fmla="*/ 19050 w 5885208"/>
            <a:gd name="connsiteY7" fmla="*/ 3509516 h 3794079"/>
            <a:gd name="connsiteX8" fmla="*/ 0 w 5885208"/>
            <a:gd name="connsiteY8" fmla="*/ 317708 h 3794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5885208" h="3794079">
              <a:moveTo>
                <a:pt x="0" y="317708"/>
              </a:moveTo>
              <a:cubicBezTo>
                <a:pt x="0" y="-30941"/>
                <a:pt x="301685" y="749"/>
                <a:pt x="650334" y="749"/>
              </a:cubicBezTo>
              <a:lnTo>
                <a:pt x="5234874" y="749"/>
              </a:lnTo>
              <a:cubicBezTo>
                <a:pt x="5583523" y="749"/>
                <a:pt x="5885208" y="-2366"/>
                <a:pt x="5885208" y="346283"/>
              </a:cubicBezTo>
              <a:cubicBezTo>
                <a:pt x="5885208" y="1187969"/>
                <a:pt x="5866158" y="2315405"/>
                <a:pt x="5866158" y="3157091"/>
              </a:cubicBezTo>
              <a:cubicBezTo>
                <a:pt x="5866158" y="3505740"/>
                <a:pt x="5583523" y="3788375"/>
                <a:pt x="5234874" y="3788375"/>
              </a:cubicBezTo>
              <a:lnTo>
                <a:pt x="650334" y="3788375"/>
              </a:lnTo>
              <a:cubicBezTo>
                <a:pt x="301685" y="3788375"/>
                <a:pt x="19050" y="3858165"/>
                <a:pt x="19050" y="3509516"/>
              </a:cubicBezTo>
              <a:lnTo>
                <a:pt x="0" y="317708"/>
              </a:lnTo>
              <a:close/>
            </a:path>
          </a:pathLst>
        </a:cu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☆このシートは、「国民年金等事務費決算</a:t>
          </a:r>
          <a:r>
            <a:rPr lang="en-US" altLang="ja-JP" sz="1000" b="1">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000" b="1">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報告書」の様式第５号別紙と同一の内容となります。</a:t>
          </a:r>
        </a:p>
        <a:p>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　上記様式の①～⑦に入力したデータをコピーし、「値貼り付け」で貼り付けしてください。</a:t>
          </a:r>
        </a:p>
        <a:p>
          <a:r>
            <a:rPr lang="en-US" altLang="ja-JP" sz="1000" b="1">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年金生活者支援給付金業務に従事していない（国民年金のみ）職員がいる場合も、削除せず、</a:t>
          </a:r>
        </a:p>
        <a:p>
          <a:r>
            <a:rPr lang="ja-JP" altLang="en-US" sz="1000" b="1">
              <a:latin typeface="メイリオ" panose="020B0604030504040204" pitchFamily="50" charset="-128"/>
              <a:ea typeface="メイリオ" panose="020B0604030504040204" pitchFamily="50" charset="-128"/>
              <a:cs typeface="メイリオ" panose="020B0604030504040204" pitchFamily="50" charset="-128"/>
            </a:rPr>
            <a:t>　そのまま貼り付けしてください。</a:t>
          </a:r>
        </a:p>
        <a:p>
          <a:endParaRPr lang="ja-JP" altLang="en-US" sz="9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⑨ 支所名を入力してください。</a:t>
          </a:r>
          <a:endParaRPr lang="en-US" altLang="ja-JP" sz="9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（①で入力した支所名を入力してください。記載例では「</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A</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a:t>
          </a: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庁舎別の年間実質職員数は支所名を入力すると自動で反映されます。</a:t>
          </a:r>
        </a:p>
        <a:p>
          <a:endParaRPr lang="ja-JP" altLang="en-US" sz="9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⑩ 「⑧’兼任職員個人別内訳の年間実質職員数の合計」と「⑨’庁舎別の年間実質職員数の合計」が</a:t>
          </a: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　  一致します。</a:t>
          </a: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不一致の場合、「⑩年間実質職員数チェック」欄が「</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OK]</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ではなく、「</a:t>
          </a:r>
          <a:r>
            <a:rPr lang="en-US" altLang="ja-JP" sz="900">
              <a:latin typeface="メイリオ" panose="020B0604030504040204" pitchFamily="50" charset="-128"/>
              <a:ea typeface="メイリオ" panose="020B0604030504040204" pitchFamily="50" charset="-128"/>
              <a:cs typeface="メイリオ" panose="020B0604030504040204" pitchFamily="50" charset="-128"/>
            </a:rPr>
            <a:t>NG</a:t>
          </a:r>
          <a:r>
            <a:rPr lang="ja-JP" altLang="en-US" sz="900">
              <a:latin typeface="メイリオ" panose="020B0604030504040204" pitchFamily="50" charset="-128"/>
              <a:ea typeface="メイリオ" panose="020B0604030504040204" pitchFamily="50" charset="-128"/>
              <a:cs typeface="メイリオ" panose="020B0604030504040204" pitchFamily="50" charset="-128"/>
            </a:rPr>
            <a:t>」と表示されますので、</a:t>
          </a:r>
        </a:p>
        <a:p>
          <a:r>
            <a:rPr lang="ja-JP" altLang="en-US" sz="900">
              <a:latin typeface="メイリオ" panose="020B0604030504040204" pitchFamily="50" charset="-128"/>
              <a:ea typeface="メイリオ" panose="020B0604030504040204" pitchFamily="50" charset="-128"/>
              <a:cs typeface="メイリオ" panose="020B0604030504040204" pitchFamily="50" charset="-128"/>
            </a:rPr>
            <a:t>　  　⑨への入力漏れや、入力した支所名に誤りがないか確認してください。</a:t>
          </a:r>
        </a:p>
      </xdr:txBody>
    </xdr:sp>
    <xdr:clientData/>
  </xdr:twoCellAnchor>
  <xdr:twoCellAnchor>
    <xdr:from>
      <xdr:col>10</xdr:col>
      <xdr:colOff>61058</xdr:colOff>
      <xdr:row>0</xdr:row>
      <xdr:rowOff>48847</xdr:rowOff>
    </xdr:from>
    <xdr:to>
      <xdr:col>15</xdr:col>
      <xdr:colOff>340561</xdr:colOff>
      <xdr:row>5</xdr:row>
      <xdr:rowOff>40549</xdr:rowOff>
    </xdr:to>
    <xdr:sp macro="" textlink="">
      <xdr:nvSpPr>
        <xdr:cNvPr id="30" name="角丸四角形 29">
          <a:extLst>
            <a:ext uri="{FF2B5EF4-FFF2-40B4-BE49-F238E27FC236}">
              <a16:creationId xmlns:a16="http://schemas.microsoft.com/office/drawing/2014/main" id="{00000000-0008-0000-0900-00001E000000}"/>
            </a:ext>
          </a:extLst>
        </xdr:cNvPr>
        <xdr:cNvSpPr/>
      </xdr:nvSpPr>
      <xdr:spPr>
        <a:xfrm>
          <a:off x="6508750" y="48847"/>
          <a:ext cx="2660753" cy="74881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21</xdr:col>
      <xdr:colOff>44824</xdr:colOff>
      <xdr:row>5</xdr:row>
      <xdr:rowOff>224118</xdr:rowOff>
    </xdr:from>
    <xdr:to>
      <xdr:col>27</xdr:col>
      <xdr:colOff>1296</xdr:colOff>
      <xdr:row>41</xdr:row>
      <xdr:rowOff>168087</xdr:rowOff>
    </xdr:to>
    <xdr:sp macro="" textlink="">
      <xdr:nvSpPr>
        <xdr:cNvPr id="31" name="角丸四角形 30">
          <a:extLst>
            <a:ext uri="{FF2B5EF4-FFF2-40B4-BE49-F238E27FC236}">
              <a16:creationId xmlns:a16="http://schemas.microsoft.com/office/drawing/2014/main" id="{00000000-0008-0000-0900-00001F000000}"/>
            </a:ext>
          </a:extLst>
        </xdr:cNvPr>
        <xdr:cNvSpPr/>
      </xdr:nvSpPr>
      <xdr:spPr>
        <a:xfrm>
          <a:off x="11144624" y="969185"/>
          <a:ext cx="3106072" cy="6717302"/>
        </a:xfrm>
        <a:prstGeom prst="roundRect">
          <a:avLst/>
        </a:prstGeom>
        <a:noFill/>
        <a:ln w="25400" cap="flat" cmpd="sng" algn="ctr">
          <a:solidFill>
            <a:srgbClr val="1F497D"/>
          </a:solidFill>
          <a:prstDash val="solid"/>
        </a:ln>
        <a:effectLst/>
      </xdr:spPr>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27</xdr:col>
      <xdr:colOff>123265</xdr:colOff>
      <xdr:row>4</xdr:row>
      <xdr:rowOff>22412</xdr:rowOff>
    </xdr:from>
    <xdr:to>
      <xdr:col>27</xdr:col>
      <xdr:colOff>705110</xdr:colOff>
      <xdr:row>5</xdr:row>
      <xdr:rowOff>211334</xdr:rowOff>
    </xdr:to>
    <xdr:sp macro="" textlink="">
      <xdr:nvSpPr>
        <xdr:cNvPr id="33" name="テキスト ボックス 32">
          <a:extLst>
            <a:ext uri="{FF2B5EF4-FFF2-40B4-BE49-F238E27FC236}">
              <a16:creationId xmlns:a16="http://schemas.microsoft.com/office/drawing/2014/main" id="{00000000-0008-0000-0900-000021000000}"/>
            </a:ext>
          </a:extLst>
        </xdr:cNvPr>
        <xdr:cNvSpPr txBox="1"/>
      </xdr:nvSpPr>
      <xdr:spPr>
        <a:xfrm>
          <a:off x="15912353" y="605118"/>
          <a:ext cx="581845" cy="35701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1F497D"/>
              </a:solidFill>
            </a:rPr>
            <a:t>⑦’</a:t>
          </a:r>
        </a:p>
      </xdr:txBody>
    </xdr:sp>
    <xdr:clientData/>
  </xdr:twoCellAnchor>
  <xdr:twoCellAnchor>
    <xdr:from>
      <xdr:col>27</xdr:col>
      <xdr:colOff>11206</xdr:colOff>
      <xdr:row>41</xdr:row>
      <xdr:rowOff>100853</xdr:rowOff>
    </xdr:from>
    <xdr:to>
      <xdr:col>27</xdr:col>
      <xdr:colOff>563595</xdr:colOff>
      <xdr:row>88</xdr:row>
      <xdr:rowOff>112268</xdr:rowOff>
    </xdr:to>
    <xdr:sp macro="" textlink="">
      <xdr:nvSpPr>
        <xdr:cNvPr id="35" name="テキスト ボックス 34">
          <a:extLst>
            <a:ext uri="{FF2B5EF4-FFF2-40B4-BE49-F238E27FC236}">
              <a16:creationId xmlns:a16="http://schemas.microsoft.com/office/drawing/2014/main" id="{00000000-0008-0000-0900-000023000000}"/>
            </a:ext>
          </a:extLst>
        </xdr:cNvPr>
        <xdr:cNvSpPr txBox="1"/>
      </xdr:nvSpPr>
      <xdr:spPr>
        <a:xfrm>
          <a:off x="15800294" y="7507941"/>
          <a:ext cx="552389"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noProof="0">
              <a:ln>
                <a:noFill/>
              </a:ln>
              <a:solidFill>
                <a:srgbClr val="1F497D"/>
              </a:solidFill>
              <a:effectLst/>
              <a:uLnTx/>
              <a:uFillTx/>
              <a:latin typeface="Calibri" panose="020F0502020204030204"/>
              <a:ea typeface="ＭＳ Ｐゴシック" panose="020B0600070205080204" pitchFamily="50" charset="-128"/>
              <a:cs typeface="+mn-cs"/>
            </a:rPr>
            <a:t>⑧’</a:t>
          </a:r>
          <a:r>
            <a:rPr kumimoji="1" lang="ja-JP" altLang="en-US" sz="1800" b="1" i="0" u="none" strike="noStrike" kern="120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　　　　　　　　　　　　　　　　　　　　　　　</a:t>
          </a:r>
        </a:p>
      </xdr:txBody>
    </xdr:sp>
    <xdr:clientData/>
  </xdr:twoCellAnchor>
  <xdr:twoCellAnchor>
    <xdr:from>
      <xdr:col>20</xdr:col>
      <xdr:colOff>571500</xdr:colOff>
      <xdr:row>87</xdr:row>
      <xdr:rowOff>11206</xdr:rowOff>
    </xdr:from>
    <xdr:to>
      <xdr:col>27</xdr:col>
      <xdr:colOff>33618</xdr:colOff>
      <xdr:row>88</xdr:row>
      <xdr:rowOff>22412</xdr:rowOff>
    </xdr:to>
    <xdr:sp macro="" textlink="">
      <xdr:nvSpPr>
        <xdr:cNvPr id="36" name="角丸四角形 35">
          <a:extLst>
            <a:ext uri="{FF2B5EF4-FFF2-40B4-BE49-F238E27FC236}">
              <a16:creationId xmlns:a16="http://schemas.microsoft.com/office/drawing/2014/main" id="{00000000-0008-0000-0900-000024000000}"/>
            </a:ext>
          </a:extLst>
        </xdr:cNvPr>
        <xdr:cNvSpPr/>
      </xdr:nvSpPr>
      <xdr:spPr>
        <a:xfrm>
          <a:off x="12281647" y="7608794"/>
          <a:ext cx="3541059" cy="201706"/>
        </a:xfrm>
        <a:prstGeom prst="roundRect">
          <a:avLst/>
        </a:prstGeom>
        <a:noFill/>
        <a:ln w="25400" cap="flat" cmpd="sng" algn="ctr">
          <a:solidFill>
            <a:srgbClr val="1F497D"/>
          </a:solidFill>
          <a:prstDash val="solid"/>
        </a:ln>
        <a:effectLst/>
      </xdr:spPr>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26</xdr:col>
      <xdr:colOff>571500</xdr:colOff>
      <xdr:row>100</xdr:row>
      <xdr:rowOff>67235</xdr:rowOff>
    </xdr:from>
    <xdr:to>
      <xdr:col>27</xdr:col>
      <xdr:colOff>628430</xdr:colOff>
      <xdr:row>102</xdr:row>
      <xdr:rowOff>78650</xdr:rowOff>
    </xdr:to>
    <xdr:sp macro="" textlink="">
      <xdr:nvSpPr>
        <xdr:cNvPr id="40" name="テキスト ボックス 39">
          <a:extLst>
            <a:ext uri="{FF2B5EF4-FFF2-40B4-BE49-F238E27FC236}">
              <a16:creationId xmlns:a16="http://schemas.microsoft.com/office/drawing/2014/main" id="{00000000-0008-0000-0900-000028000000}"/>
            </a:ext>
          </a:extLst>
        </xdr:cNvPr>
        <xdr:cNvSpPr txBox="1"/>
      </xdr:nvSpPr>
      <xdr:spPr>
        <a:xfrm>
          <a:off x="15777882" y="10141323"/>
          <a:ext cx="639636"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noProof="0">
              <a:ln>
                <a:noFill/>
              </a:ln>
              <a:solidFill>
                <a:srgbClr val="1F497D"/>
              </a:solidFill>
              <a:effectLst/>
              <a:uLnTx/>
              <a:uFillTx/>
              <a:latin typeface="Calibri" panose="020F0502020204030204"/>
              <a:ea typeface="ＭＳ Ｐゴシック" panose="020B0600070205080204" pitchFamily="50" charset="-128"/>
              <a:cs typeface="+mn-cs"/>
            </a:rPr>
            <a:t>⑨’</a:t>
          </a:r>
        </a:p>
      </xdr:txBody>
    </xdr:sp>
    <xdr:clientData/>
  </xdr:twoCellAnchor>
  <xdr:twoCellAnchor>
    <xdr:from>
      <xdr:col>21</xdr:col>
      <xdr:colOff>11206</xdr:colOff>
      <xdr:row>101</xdr:row>
      <xdr:rowOff>1</xdr:rowOff>
    </xdr:from>
    <xdr:to>
      <xdr:col>27</xdr:col>
      <xdr:colOff>27416</xdr:colOff>
      <xdr:row>102</xdr:row>
      <xdr:rowOff>15207</xdr:rowOff>
    </xdr:to>
    <xdr:sp macro="" textlink="">
      <xdr:nvSpPr>
        <xdr:cNvPr id="41" name="角丸四角形 40">
          <a:extLst>
            <a:ext uri="{FF2B5EF4-FFF2-40B4-BE49-F238E27FC236}">
              <a16:creationId xmlns:a16="http://schemas.microsoft.com/office/drawing/2014/main" id="{00000000-0008-0000-0900-000029000000}"/>
            </a:ext>
          </a:extLst>
        </xdr:cNvPr>
        <xdr:cNvSpPr/>
      </xdr:nvSpPr>
      <xdr:spPr>
        <a:xfrm>
          <a:off x="12304059" y="10264589"/>
          <a:ext cx="3512445" cy="205706"/>
        </a:xfrm>
        <a:prstGeom prst="roundRect">
          <a:avLst/>
        </a:prstGeom>
        <a:noFill/>
        <a:ln w="25400" cap="flat" cmpd="sng" algn="ctr">
          <a:solidFill>
            <a:srgbClr val="1F497D"/>
          </a:solidFill>
          <a:prstDash val="solid"/>
        </a:ln>
        <a:effectLst/>
      </xdr:spPr>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1335442</xdr:colOff>
      <xdr:row>0</xdr:row>
      <xdr:rowOff>148221</xdr:rowOff>
    </xdr:from>
    <xdr:to>
      <xdr:col>3</xdr:col>
      <xdr:colOff>1251856</xdr:colOff>
      <xdr:row>5</xdr:row>
      <xdr:rowOff>76783</xdr:rowOff>
    </xdr:to>
    <xdr:sp macro="" textlink="">
      <xdr:nvSpPr>
        <xdr:cNvPr id="2" name="角丸四角形 1">
          <a:extLst>
            <a:ext uri="{FF2B5EF4-FFF2-40B4-BE49-F238E27FC236}">
              <a16:creationId xmlns:a16="http://schemas.microsoft.com/office/drawing/2014/main" id="{418B5617-4075-459E-9EB9-B079C6299D74}"/>
            </a:ext>
          </a:extLst>
        </xdr:cNvPr>
        <xdr:cNvSpPr/>
      </xdr:nvSpPr>
      <xdr:spPr>
        <a:xfrm>
          <a:off x="2025519" y="148221"/>
          <a:ext cx="2598965" cy="80330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361473</xdr:colOff>
      <xdr:row>18</xdr:row>
      <xdr:rowOff>80962</xdr:rowOff>
    </xdr:from>
    <xdr:to>
      <xdr:col>6</xdr:col>
      <xdr:colOff>822960</xdr:colOff>
      <xdr:row>30</xdr:row>
      <xdr:rowOff>0</xdr:rowOff>
    </xdr:to>
    <xdr:sp macro="" textlink="">
      <xdr:nvSpPr>
        <xdr:cNvPr id="3" name="角丸四角形 3">
          <a:extLst>
            <a:ext uri="{FF2B5EF4-FFF2-40B4-BE49-F238E27FC236}">
              <a16:creationId xmlns:a16="http://schemas.microsoft.com/office/drawing/2014/main" id="{075A34BB-1911-4E79-9E73-921FBC531EC6}"/>
            </a:ext>
          </a:extLst>
        </xdr:cNvPr>
        <xdr:cNvSpPr/>
      </xdr:nvSpPr>
      <xdr:spPr>
        <a:xfrm>
          <a:off x="361473" y="3525513"/>
          <a:ext cx="9558834" cy="2002875"/>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200" kern="1200">
              <a:solidFill>
                <a:schemeClr val="tx1"/>
              </a:solidFill>
              <a:effectLst/>
              <a:latin typeface="+mn-lt"/>
              <a:ea typeface="+mn-ea"/>
              <a:cs typeface="+mn-cs"/>
            </a:rPr>
            <a:t>　　</a:t>
          </a:r>
          <a:endParaRPr kumimoji="1" lang="en-US" altLang="ja-JP" sz="1200" kern="1200">
            <a:solidFill>
              <a:schemeClr val="tx1"/>
            </a:solidFill>
            <a:effectLst/>
            <a:latin typeface="+mn-lt"/>
            <a:ea typeface="+mn-ea"/>
            <a:cs typeface="+mn-cs"/>
          </a:endParaRPr>
        </a:p>
        <a:p>
          <a:r>
            <a:rPr kumimoji="1" lang="ja-JP" altLang="en-US" sz="1200" kern="1200">
              <a:solidFill>
                <a:schemeClr val="tx1"/>
              </a:solidFill>
              <a:effectLst/>
              <a:latin typeface="+mn-lt"/>
              <a:ea typeface="+mn-ea"/>
              <a:cs typeface="+mn-cs"/>
            </a:rPr>
            <a:t>　　</a:t>
          </a:r>
          <a:r>
            <a:rPr kumimoji="1" lang="ja-JP" altLang="ja-JP" sz="1200" kern="1200">
              <a:solidFill>
                <a:schemeClr val="tx1"/>
              </a:solidFill>
              <a:effectLst/>
              <a:latin typeface="+mn-lt"/>
              <a:ea typeface="+mn-ea"/>
              <a:cs typeface="+mn-cs"/>
            </a:rPr>
            <a:t>①</a:t>
          </a:r>
          <a:r>
            <a:rPr kumimoji="1" lang="ja-JP" altLang="ja-JP" sz="1200" kern="1200">
              <a:solidFill>
                <a:schemeClr val="tx1"/>
              </a:solidFill>
              <a:effectLst/>
              <a:latin typeface="メイリオ" panose="020B0604030504040204" pitchFamily="50" charset="-128"/>
              <a:ea typeface="メイリオ" panose="020B0604030504040204" pitchFamily="50" charset="-128"/>
              <a:cs typeface="+mn-cs"/>
            </a:rPr>
            <a:t>令和</a:t>
          </a:r>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７</a:t>
          </a:r>
          <a:r>
            <a:rPr kumimoji="1" lang="ja-JP" altLang="ja-JP" sz="1200" kern="1200">
              <a:solidFill>
                <a:schemeClr val="tx1"/>
              </a:solidFill>
              <a:effectLst/>
              <a:latin typeface="メイリオ" panose="020B0604030504040204" pitchFamily="50" charset="-128"/>
              <a:ea typeface="メイリオ" panose="020B0604030504040204" pitchFamily="50" charset="-128"/>
              <a:cs typeface="+mn-cs"/>
            </a:rPr>
            <a:t>年度中に支出する以下のシステム改修について、</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所要額、見積額を入力</a:t>
          </a:r>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してください。</a:t>
          </a:r>
          <a:endParaRPr kumimoji="1" lang="en-US" altLang="ja-JP" sz="1200" kern="1200">
            <a:solidFill>
              <a:schemeClr val="tx1"/>
            </a:solidFill>
            <a:effectLst/>
            <a:latin typeface="メイリオ" panose="020B0604030504040204" pitchFamily="50" charset="-128"/>
            <a:ea typeface="メイリオ" panose="020B0604030504040204" pitchFamily="50" charset="-128"/>
            <a:cs typeface="+mn-cs"/>
          </a:endParaRPr>
        </a:p>
        <a:p>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　　　</a:t>
          </a:r>
          <a:r>
            <a:rPr kumimoji="1" lang="ja-JP" altLang="ja-JP" sz="1200" kern="1200">
              <a:solidFill>
                <a:schemeClr val="tx1"/>
              </a:solidFill>
              <a:effectLst/>
              <a:latin typeface="メイリオ" panose="020B0604030504040204" pitchFamily="50" charset="-128"/>
              <a:ea typeface="メイリオ" panose="020B0604030504040204" pitchFamily="50" charset="-128"/>
              <a:cs typeface="+mn-cs"/>
            </a:rPr>
            <a:t>○　</a:t>
          </a:r>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令和７年度税制改正に係る対応に必要なシステム開発</a:t>
          </a:r>
          <a:endParaRPr kumimoji="1" lang="en-US" altLang="ja-JP" sz="1200" kern="1200">
            <a:solidFill>
              <a:schemeClr val="tx1"/>
            </a:solidFill>
            <a:effectLst/>
            <a:latin typeface="メイリオ" panose="020B0604030504040204" pitchFamily="50" charset="-128"/>
            <a:ea typeface="メイリオ" panose="020B0604030504040204" pitchFamily="50" charset="-128"/>
            <a:cs typeface="+mn-cs"/>
          </a:endParaRPr>
        </a:p>
        <a:p>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　　</a:t>
          </a:r>
          <a:r>
            <a:rPr kumimoji="1" lang="ja-JP" altLang="ja-JP" sz="1200" kern="1200">
              <a:solidFill>
                <a:schemeClr val="tx1"/>
              </a:solidFill>
              <a:effectLst/>
              <a:latin typeface="メイリオ" panose="020B0604030504040204" pitchFamily="50" charset="-128"/>
              <a:ea typeface="メイリオ" panose="020B0604030504040204" pitchFamily="50" charset="-128"/>
              <a:cs typeface="+mn-cs"/>
            </a:rPr>
            <a:t>　○　</a:t>
          </a:r>
          <a:r>
            <a:rPr kumimoji="1" lang="ja-JP" altLang="en-US" sz="1200" kern="1200">
              <a:solidFill>
                <a:schemeClr val="tx1"/>
              </a:solidFill>
              <a:effectLst/>
              <a:latin typeface="メイリオ" panose="020B0604030504040204" pitchFamily="50" charset="-128"/>
              <a:ea typeface="メイリオ" panose="020B0604030504040204" pitchFamily="50" charset="-128"/>
              <a:cs typeface="+mn-cs"/>
            </a:rPr>
            <a:t>その他システム改修　　</a:t>
          </a:r>
          <a:r>
            <a:rPr kumimoji="1" lang="ja-JP" altLang="en-US" sz="1200" kern="1200">
              <a:solidFill>
                <a:srgbClr val="FF0000"/>
              </a:solidFill>
              <a:effectLst/>
              <a:latin typeface="メイリオ" panose="020B0604030504040204" pitchFamily="50" charset="-128"/>
              <a:ea typeface="メイリオ" panose="020B0604030504040204" pitchFamily="50" charset="-128"/>
              <a:cs typeface="+mn-cs"/>
            </a:rPr>
            <a:t>　　</a:t>
          </a:r>
          <a:endParaRPr lang="ja-JP" altLang="ja-JP" sz="1100">
            <a:solidFill>
              <a:srgbClr val="FF0000"/>
            </a:solidFill>
            <a:effectLst/>
            <a:latin typeface="メイリオ" panose="020B0604030504040204" pitchFamily="50" charset="-128"/>
            <a:ea typeface="メイリオ" panose="020B0604030504040204" pitchFamily="50" charset="-128"/>
          </a:endParaRPr>
        </a:p>
      </xdr:txBody>
    </xdr:sp>
    <xdr:clientData/>
  </xdr:twoCellAnchor>
  <xdr:twoCellAnchor>
    <xdr:from>
      <xdr:col>3</xdr:col>
      <xdr:colOff>35718</xdr:colOff>
      <xdr:row>11</xdr:row>
      <xdr:rowOff>47625</xdr:rowOff>
    </xdr:from>
    <xdr:to>
      <xdr:col>3</xdr:col>
      <xdr:colOff>510673</xdr:colOff>
      <xdr:row>12</xdr:row>
      <xdr:rowOff>242361</xdr:rowOff>
    </xdr:to>
    <xdr:sp macro="" textlink="">
      <xdr:nvSpPr>
        <xdr:cNvPr id="4" name="テキスト ボックス 5">
          <a:extLst>
            <a:ext uri="{FF2B5EF4-FFF2-40B4-BE49-F238E27FC236}">
              <a16:creationId xmlns:a16="http://schemas.microsoft.com/office/drawing/2014/main" id="{ED72FDF6-B3DE-4D96-9E8C-246770774F91}"/>
            </a:ext>
          </a:extLst>
        </xdr:cNvPr>
        <xdr:cNvSpPr txBox="1"/>
      </xdr:nvSpPr>
      <xdr:spPr>
        <a:xfrm>
          <a:off x="3289458" y="2143125"/>
          <a:ext cx="474955" cy="36237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xdr:col>
      <xdr:colOff>1312116</xdr:colOff>
      <xdr:row>6</xdr:row>
      <xdr:rowOff>951</xdr:rowOff>
    </xdr:from>
    <xdr:to>
      <xdr:col>6</xdr:col>
      <xdr:colOff>15550</xdr:colOff>
      <xdr:row>14</xdr:row>
      <xdr:rowOff>15240</xdr:rowOff>
    </xdr:to>
    <xdr:sp macro="" textlink="">
      <xdr:nvSpPr>
        <xdr:cNvPr id="5" name="角丸四角形 5">
          <a:extLst>
            <a:ext uri="{FF2B5EF4-FFF2-40B4-BE49-F238E27FC236}">
              <a16:creationId xmlns:a16="http://schemas.microsoft.com/office/drawing/2014/main" id="{8C853EDF-326E-456B-AC42-913C63CC3AA2}"/>
            </a:ext>
          </a:extLst>
        </xdr:cNvPr>
        <xdr:cNvSpPr/>
      </xdr:nvSpPr>
      <xdr:spPr>
        <a:xfrm>
          <a:off x="2002193" y="1099242"/>
          <a:ext cx="5409811" cy="154995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23813</xdr:colOff>
      <xdr:row>14</xdr:row>
      <xdr:rowOff>248816</xdr:rowOff>
    </xdr:from>
    <xdr:to>
      <xdr:col>6</xdr:col>
      <xdr:colOff>15551</xdr:colOff>
      <xdr:row>16</xdr:row>
      <xdr:rowOff>5025</xdr:rowOff>
    </xdr:to>
    <xdr:sp macro="" textlink="">
      <xdr:nvSpPr>
        <xdr:cNvPr id="6" name="角丸四角形 6">
          <a:extLst>
            <a:ext uri="{FF2B5EF4-FFF2-40B4-BE49-F238E27FC236}">
              <a16:creationId xmlns:a16="http://schemas.microsoft.com/office/drawing/2014/main" id="{5F08C6DE-7CE0-41DD-8816-CE5901452684}"/>
            </a:ext>
          </a:extLst>
        </xdr:cNvPr>
        <xdr:cNvSpPr/>
      </xdr:nvSpPr>
      <xdr:spPr>
        <a:xfrm>
          <a:off x="1843282" y="2830285"/>
          <a:ext cx="7269616" cy="2538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xdr:col>
      <xdr:colOff>40003</xdr:colOff>
      <xdr:row>14</xdr:row>
      <xdr:rowOff>152877</xdr:rowOff>
    </xdr:from>
    <xdr:to>
      <xdr:col>3</xdr:col>
      <xdr:colOff>514958</xdr:colOff>
      <xdr:row>15</xdr:row>
      <xdr:rowOff>214275</xdr:rowOff>
    </xdr:to>
    <xdr:sp macro="" textlink="">
      <xdr:nvSpPr>
        <xdr:cNvPr id="7" name="テキスト ボックス 5">
          <a:extLst>
            <a:ext uri="{FF2B5EF4-FFF2-40B4-BE49-F238E27FC236}">
              <a16:creationId xmlns:a16="http://schemas.microsoft.com/office/drawing/2014/main" id="{F346AB9B-A67C-4AEA-948F-5CBD68E3C564}"/>
            </a:ext>
          </a:extLst>
        </xdr:cNvPr>
        <xdr:cNvSpPr txBox="1"/>
      </xdr:nvSpPr>
      <xdr:spPr>
        <a:xfrm>
          <a:off x="3072763" y="2842737"/>
          <a:ext cx="474955" cy="31285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7</xdr:col>
      <xdr:colOff>23812</xdr:colOff>
      <xdr:row>29</xdr:row>
      <xdr:rowOff>4763</xdr:rowOff>
    </xdr:from>
    <xdr:to>
      <xdr:col>7</xdr:col>
      <xdr:colOff>498767</xdr:colOff>
      <xdr:row>31</xdr:row>
      <xdr:rowOff>45529</xdr:rowOff>
    </xdr:to>
    <xdr:sp macro="" textlink="">
      <xdr:nvSpPr>
        <xdr:cNvPr id="8" name="テキスト ボックス 5">
          <a:extLst>
            <a:ext uri="{FF2B5EF4-FFF2-40B4-BE49-F238E27FC236}">
              <a16:creationId xmlns:a16="http://schemas.microsoft.com/office/drawing/2014/main" id="{A30534D3-07A3-426B-A0DE-5BF3E6AFBBF4}"/>
            </a:ext>
          </a:extLst>
        </xdr:cNvPr>
        <xdr:cNvSpPr txBox="1"/>
      </xdr:nvSpPr>
      <xdr:spPr>
        <a:xfrm>
          <a:off x="9571672" y="5963603"/>
          <a:ext cx="474955" cy="37604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kumimoji="1" lang="ja-JP" altLang="en-US"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tabColor rgb="FFFFC000"/>
  </sheetPr>
  <dimension ref="A1:EH1837"/>
  <sheetViews>
    <sheetView showGridLines="0" tabSelected="1" view="pageBreakPreview" zoomScale="80" zoomScaleNormal="75" zoomScaleSheetLayoutView="80" workbookViewId="0"/>
  </sheetViews>
  <sheetFormatPr defaultColWidth="9" defaultRowHeight="13.5" x14ac:dyDescent="0.15"/>
  <cols>
    <col min="1" max="10" width="1.625" style="36" customWidth="1"/>
    <col min="11" max="11" width="4.375" style="36" bestFit="1" customWidth="1"/>
    <col min="12" max="12" width="6.375" style="36" bestFit="1" customWidth="1"/>
    <col min="13" max="156" width="1.625" style="36" customWidth="1"/>
    <col min="157" max="16384" width="9" style="36"/>
  </cols>
  <sheetData>
    <row r="1" spans="1:138" ht="13.5" customHeight="1" x14ac:dyDescent="0.15">
      <c r="A1" s="33"/>
      <c r="B1" s="33"/>
      <c r="C1" s="33"/>
      <c r="D1" s="33"/>
      <c r="E1" s="33"/>
      <c r="F1" s="33"/>
      <c r="G1" s="33"/>
      <c r="H1" s="33"/>
      <c r="I1" s="33"/>
      <c r="J1" s="33"/>
      <c r="K1" s="33"/>
      <c r="L1" s="33"/>
      <c r="M1" s="33"/>
      <c r="N1" s="33"/>
      <c r="O1" s="33"/>
      <c r="P1" s="33"/>
      <c r="Q1" s="33"/>
      <c r="R1" s="33"/>
      <c r="S1" s="33"/>
      <c r="T1" s="33"/>
      <c r="U1" s="33"/>
      <c r="V1" s="34"/>
      <c r="W1" s="34"/>
      <c r="X1" s="34"/>
      <c r="Y1" s="34"/>
      <c r="Z1" s="34"/>
      <c r="AA1" s="34"/>
      <c r="AB1" s="34"/>
      <c r="AC1" s="34"/>
      <c r="AD1" s="34"/>
      <c r="AE1" s="34"/>
      <c r="AF1" s="34"/>
      <c r="AG1" s="34"/>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row>
    <row r="2" spans="1:138" ht="13.5" customHeight="1" x14ac:dyDescent="0.15">
      <c r="A2" s="33"/>
      <c r="B2" s="33"/>
      <c r="C2" s="33"/>
      <c r="D2" s="33"/>
      <c r="E2" s="33"/>
      <c r="F2" s="33"/>
      <c r="G2" s="33"/>
      <c r="H2" s="33"/>
      <c r="I2" s="33"/>
      <c r="J2" s="33"/>
      <c r="K2" s="33"/>
      <c r="L2" s="33"/>
      <c r="M2" s="33"/>
      <c r="N2" s="33"/>
      <c r="O2" s="33"/>
      <c r="P2" s="33"/>
      <c r="Q2" s="33"/>
      <c r="R2" s="33"/>
      <c r="S2" s="33"/>
      <c r="T2" s="33"/>
      <c r="U2" s="33"/>
      <c r="V2" s="34"/>
      <c r="W2" s="34"/>
      <c r="X2" s="34"/>
      <c r="Y2" s="34"/>
      <c r="Z2" s="34"/>
      <c r="AA2" s="34"/>
      <c r="AB2" s="34"/>
      <c r="AC2" s="34"/>
      <c r="AD2" s="34"/>
      <c r="AE2" s="34"/>
      <c r="AF2" s="34"/>
      <c r="AG2" s="34"/>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row>
    <row r="3" spans="1:138" ht="13.5" customHeight="1" x14ac:dyDescent="0.15">
      <c r="A3" s="33"/>
      <c r="B3" s="33"/>
      <c r="C3" s="33"/>
      <c r="D3" s="33"/>
      <c r="E3" s="33"/>
      <c r="F3" s="33"/>
      <c r="G3" s="33"/>
      <c r="H3" s="33"/>
      <c r="I3" s="33"/>
      <c r="J3" s="33"/>
      <c r="K3" s="33"/>
      <c r="L3" s="33"/>
      <c r="M3" s="33"/>
      <c r="N3" s="33"/>
      <c r="O3" s="33"/>
      <c r="P3" s="33"/>
      <c r="Q3" s="33"/>
      <c r="R3" s="33"/>
      <c r="S3" s="33"/>
      <c r="T3" s="33"/>
      <c r="U3" s="33"/>
      <c r="V3" s="34"/>
      <c r="W3" s="34"/>
      <c r="X3" s="34"/>
      <c r="Y3" s="34"/>
      <c r="Z3" s="34"/>
      <c r="AA3" s="34"/>
      <c r="AB3" s="34"/>
      <c r="AC3" s="34"/>
      <c r="AD3" s="34"/>
      <c r="AE3" s="34"/>
      <c r="AF3" s="34"/>
      <c r="AG3" s="34"/>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row>
    <row r="4" spans="1:138" ht="13.5" customHeight="1" x14ac:dyDescent="0.15">
      <c r="A4" s="33"/>
      <c r="B4" s="33"/>
      <c r="C4" s="33"/>
      <c r="D4" s="33"/>
      <c r="E4" s="33"/>
      <c r="F4" s="33"/>
      <c r="G4" s="33"/>
      <c r="H4" s="33"/>
      <c r="I4" s="33"/>
      <c r="J4" s="33"/>
      <c r="K4" s="33"/>
      <c r="L4" s="33"/>
      <c r="M4" s="33"/>
      <c r="N4" s="33"/>
      <c r="O4" s="33"/>
      <c r="P4" s="33"/>
      <c r="Q4" s="33"/>
      <c r="R4" s="33"/>
      <c r="S4" s="33"/>
      <c r="T4" s="33"/>
      <c r="U4" s="33"/>
      <c r="V4" s="34"/>
      <c r="W4" s="34"/>
      <c r="X4" s="34"/>
      <c r="Y4" s="34"/>
      <c r="Z4" s="34"/>
      <c r="AA4" s="34"/>
      <c r="AB4" s="34"/>
      <c r="AC4" s="34"/>
      <c r="AD4" s="34"/>
      <c r="AE4" s="34"/>
      <c r="AF4" s="34"/>
      <c r="AG4" s="34"/>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row>
    <row r="5" spans="1:138" ht="13.5" customHeight="1" x14ac:dyDescent="0.1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row>
    <row r="6" spans="1:138" ht="13.5" customHeight="1" x14ac:dyDescent="0.15">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4"/>
      <c r="CS6" s="34"/>
      <c r="CT6" s="34"/>
      <c r="CU6" s="34"/>
      <c r="CV6" s="34"/>
      <c r="CW6" s="34"/>
      <c r="CX6" s="34"/>
      <c r="CY6" s="34"/>
      <c r="CZ6" s="34"/>
      <c r="DA6" s="34"/>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row>
    <row r="7" spans="1:138" ht="13.5" customHeight="1" x14ac:dyDescent="0.15">
      <c r="A7" s="35"/>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4"/>
      <c r="CS7" s="34"/>
      <c r="CT7" s="34"/>
      <c r="CU7" s="34"/>
      <c r="CV7" s="34"/>
      <c r="CW7" s="34"/>
      <c r="CX7" s="34"/>
      <c r="CY7" s="34"/>
      <c r="CZ7" s="34"/>
      <c r="DA7" s="34"/>
      <c r="DB7" s="35"/>
      <c r="DC7" s="35"/>
      <c r="DD7" s="35"/>
      <c r="DE7" s="35"/>
      <c r="DF7" s="35"/>
      <c r="DG7" s="35"/>
      <c r="DH7" s="35"/>
      <c r="DI7" s="35"/>
      <c r="DJ7" s="35"/>
      <c r="DK7" s="35"/>
      <c r="DL7" s="35"/>
      <c r="DM7" s="35"/>
      <c r="DN7" s="35"/>
      <c r="DO7" s="35"/>
      <c r="DP7" s="35"/>
      <c r="DQ7" s="35"/>
      <c r="DR7" s="35"/>
      <c r="DS7" s="35"/>
      <c r="DT7" s="35"/>
      <c r="DU7" s="35"/>
      <c r="DV7" s="34"/>
      <c r="DW7" s="34"/>
      <c r="DX7" s="34"/>
      <c r="DY7" s="34"/>
      <c r="DZ7" s="34"/>
      <c r="EA7" s="34"/>
      <c r="EB7" s="34"/>
      <c r="EC7" s="34"/>
      <c r="ED7" s="34"/>
      <c r="EE7" s="34"/>
      <c r="EF7" s="34"/>
      <c r="EG7" s="35"/>
      <c r="EH7" s="35"/>
    </row>
    <row r="8" spans="1:138" ht="13.5" customHeight="1" x14ac:dyDescent="0.15">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4"/>
      <c r="CS8" s="34"/>
      <c r="CT8" s="34"/>
      <c r="CU8" s="34"/>
      <c r="CV8" s="34"/>
      <c r="CW8" s="34"/>
      <c r="CX8" s="34"/>
      <c r="CY8" s="34"/>
      <c r="CZ8" s="34"/>
      <c r="DA8" s="34"/>
      <c r="DB8" s="35"/>
      <c r="DC8" s="35"/>
      <c r="DD8" s="35"/>
      <c r="DE8" s="35"/>
      <c r="DF8" s="35"/>
      <c r="DG8" s="35"/>
      <c r="DH8" s="35"/>
      <c r="DI8" s="35"/>
      <c r="DJ8" s="35"/>
      <c r="DK8" s="35"/>
      <c r="DL8" s="35"/>
      <c r="DM8" s="35"/>
      <c r="DN8" s="35"/>
      <c r="DO8" s="35"/>
      <c r="DP8" s="35"/>
      <c r="DQ8" s="35"/>
      <c r="DR8" s="35"/>
      <c r="DS8" s="35"/>
      <c r="DT8" s="35"/>
      <c r="DU8" s="35"/>
      <c r="DV8" s="34"/>
      <c r="DW8" s="34"/>
      <c r="DX8" s="34"/>
      <c r="DY8" s="34"/>
      <c r="DZ8" s="34"/>
      <c r="EA8" s="34"/>
      <c r="EB8" s="34"/>
      <c r="EC8" s="34"/>
      <c r="ED8" s="34"/>
      <c r="EE8" s="34"/>
      <c r="EF8" s="34"/>
      <c r="EG8" s="35"/>
      <c r="EH8" s="35"/>
    </row>
    <row r="9" spans="1:138" ht="13.5" customHeight="1" x14ac:dyDescent="0.15">
      <c r="A9" s="35"/>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4"/>
      <c r="CS9" s="34"/>
      <c r="CT9" s="34"/>
      <c r="CU9" s="34"/>
      <c r="CV9" s="34"/>
      <c r="CW9" s="34"/>
      <c r="CX9" s="34"/>
      <c r="CY9" s="34"/>
      <c r="CZ9" s="34"/>
      <c r="DA9" s="34"/>
      <c r="DB9" s="35"/>
      <c r="DC9" s="35"/>
      <c r="DD9" s="35"/>
      <c r="DE9" s="35"/>
      <c r="DF9" s="35"/>
      <c r="DG9" s="35"/>
      <c r="DH9" s="35"/>
      <c r="DI9" s="35"/>
      <c r="DJ9" s="35"/>
      <c r="DK9" s="35"/>
      <c r="DL9" s="35"/>
      <c r="DM9" s="35"/>
      <c r="DN9" s="35"/>
      <c r="DO9" s="35"/>
      <c r="DP9" s="35"/>
      <c r="DQ9" s="35"/>
      <c r="DR9" s="35"/>
      <c r="DS9" s="35"/>
      <c r="DT9" s="35"/>
      <c r="DU9" s="35"/>
      <c r="DV9" s="34"/>
      <c r="DW9" s="34"/>
      <c r="DX9" s="34"/>
      <c r="DY9" s="34"/>
      <c r="DZ9" s="34"/>
      <c r="EA9" s="34"/>
      <c r="EB9" s="34"/>
      <c r="EC9" s="34"/>
      <c r="ED9" s="34"/>
      <c r="EE9" s="34"/>
      <c r="EF9" s="34"/>
      <c r="EG9" s="35"/>
      <c r="EH9" s="35"/>
    </row>
    <row r="10" spans="1:138" ht="13.5" customHeight="1" x14ac:dyDescent="0.15">
      <c r="A10" s="35"/>
      <c r="B10" s="35"/>
      <c r="C10" s="35"/>
      <c r="D10" s="35"/>
      <c r="E10" s="35"/>
      <c r="F10" s="35"/>
      <c r="G10" s="35"/>
      <c r="AB10" s="37"/>
      <c r="AC10" s="37"/>
      <c r="AD10" s="37"/>
      <c r="AE10" s="37"/>
      <c r="AF10" s="37"/>
      <c r="AG10" s="37"/>
      <c r="AH10" s="37"/>
      <c r="AI10" s="37"/>
      <c r="AJ10" s="37"/>
      <c r="AK10" s="37"/>
      <c r="AL10" s="37"/>
      <c r="AM10" s="37"/>
      <c r="AN10" s="37"/>
      <c r="AO10" s="37"/>
      <c r="AP10" s="37"/>
      <c r="AQ10" s="37"/>
      <c r="AR10" s="37"/>
      <c r="AS10" s="37"/>
      <c r="AT10" s="37"/>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row>
    <row r="11" spans="1:138" ht="13.5" customHeight="1" x14ac:dyDescent="0.15">
      <c r="A11" s="35"/>
      <c r="B11" s="35"/>
      <c r="C11" s="35"/>
      <c r="D11" s="35"/>
      <c r="E11" s="35"/>
      <c r="F11" s="35"/>
      <c r="G11" s="35"/>
      <c r="AC11" s="37"/>
      <c r="DJ11" s="35"/>
      <c r="DK11" s="35"/>
      <c r="DL11" s="35"/>
      <c r="DM11" s="35"/>
      <c r="DN11" s="35"/>
      <c r="DO11" s="35"/>
      <c r="DP11" s="35"/>
      <c r="DQ11" s="35"/>
      <c r="DR11" s="35"/>
      <c r="DS11" s="35"/>
      <c r="DT11" s="35"/>
      <c r="DU11" s="35"/>
      <c r="DV11" s="34"/>
      <c r="DW11" s="34"/>
      <c r="DX11" s="34"/>
      <c r="DY11" s="34"/>
      <c r="DZ11" s="34"/>
      <c r="EA11" s="34"/>
      <c r="EB11" s="34"/>
      <c r="EC11" s="34"/>
      <c r="ED11" s="34"/>
      <c r="EE11" s="34"/>
      <c r="EF11" s="34"/>
      <c r="EG11" s="35"/>
      <c r="EH11" s="35"/>
    </row>
    <row r="12" spans="1:138" ht="13.5" customHeight="1" x14ac:dyDescent="0.15">
      <c r="A12" s="35"/>
      <c r="B12" s="35"/>
      <c r="C12" s="35"/>
      <c r="D12" s="35"/>
      <c r="E12" s="35"/>
      <c r="F12" s="35"/>
      <c r="G12" s="35"/>
      <c r="DU12" s="35"/>
      <c r="DV12" s="34"/>
      <c r="DW12" s="34"/>
      <c r="DX12" s="34"/>
      <c r="DY12" s="34"/>
      <c r="DZ12" s="34"/>
      <c r="EA12" s="34"/>
      <c r="EB12" s="34"/>
      <c r="EC12" s="34"/>
      <c r="ED12" s="34"/>
      <c r="EE12" s="34"/>
      <c r="EF12" s="34"/>
      <c r="EG12" s="35"/>
      <c r="EH12" s="35"/>
    </row>
    <row r="13" spans="1:138" ht="13.5" customHeight="1" x14ac:dyDescent="0.15">
      <c r="A13" s="35"/>
      <c r="B13" s="35"/>
      <c r="C13" s="35"/>
      <c r="D13" s="35"/>
      <c r="E13" s="35"/>
      <c r="F13" s="35"/>
      <c r="G13" s="35"/>
      <c r="H13" s="35"/>
      <c r="I13" s="35"/>
      <c r="J13" s="35"/>
      <c r="K13" s="37"/>
      <c r="L13" s="37"/>
      <c r="M13" s="37"/>
      <c r="N13" s="37"/>
      <c r="O13" s="37"/>
      <c r="P13" s="37"/>
      <c r="Q13" s="37"/>
      <c r="R13" s="37"/>
      <c r="DU13" s="37"/>
      <c r="DV13" s="37"/>
      <c r="DW13" s="37"/>
      <c r="DX13" s="35"/>
      <c r="DY13" s="35"/>
      <c r="DZ13" s="35"/>
      <c r="EA13" s="35"/>
      <c r="EB13" s="35"/>
      <c r="EC13" s="35"/>
      <c r="ED13" s="35"/>
      <c r="EE13" s="35"/>
      <c r="EF13" s="35"/>
      <c r="EG13" s="35"/>
      <c r="EH13" s="35"/>
    </row>
    <row r="14" spans="1:138" ht="13.5" customHeight="1" x14ac:dyDescent="0.15">
      <c r="A14" s="35"/>
      <c r="B14" s="35"/>
      <c r="C14" s="35"/>
      <c r="D14" s="35"/>
      <c r="E14" s="35"/>
      <c r="F14" s="35"/>
      <c r="G14" s="35"/>
      <c r="H14" s="35"/>
      <c r="I14" s="35"/>
      <c r="J14" s="35"/>
      <c r="K14" s="37"/>
      <c r="L14" s="37"/>
      <c r="M14" s="37"/>
      <c r="N14" s="37"/>
      <c r="O14" s="37"/>
      <c r="P14" s="37"/>
      <c r="Q14" s="37"/>
      <c r="R14" s="37"/>
      <c r="S14" s="37"/>
      <c r="T14" s="37"/>
      <c r="U14" s="37"/>
      <c r="V14" s="37"/>
      <c r="W14" s="37"/>
      <c r="X14" s="37"/>
      <c r="DU14" s="37"/>
      <c r="DV14" s="37"/>
      <c r="DW14" s="37"/>
      <c r="DX14" s="35"/>
      <c r="DY14" s="35"/>
      <c r="DZ14" s="35"/>
      <c r="EA14" s="35"/>
      <c r="EB14" s="35"/>
      <c r="EC14" s="35"/>
      <c r="ED14" s="35"/>
      <c r="EE14" s="35"/>
      <c r="EF14" s="35"/>
      <c r="EG14" s="35"/>
      <c r="EH14" s="35"/>
    </row>
    <row r="15" spans="1:138" ht="13.5" customHeight="1" x14ac:dyDescent="0.15">
      <c r="A15" s="35"/>
      <c r="B15" s="35"/>
      <c r="C15" s="35"/>
      <c r="D15" s="35"/>
      <c r="E15" s="35"/>
      <c r="F15" s="35"/>
      <c r="G15" s="35"/>
      <c r="H15" s="35"/>
      <c r="I15" s="35"/>
      <c r="J15" s="35"/>
      <c r="K15" s="37"/>
      <c r="L15" s="37"/>
      <c r="M15" s="37"/>
      <c r="N15" s="37"/>
      <c r="O15" s="37"/>
      <c r="P15" s="37"/>
      <c r="Q15" s="37"/>
      <c r="R15" s="37"/>
      <c r="S15" s="37"/>
      <c r="T15" s="37"/>
      <c r="U15" s="37"/>
      <c r="V15" s="37"/>
      <c r="W15" s="37"/>
      <c r="X15" s="37"/>
      <c r="Y15" s="37"/>
      <c r="Z15" s="37"/>
      <c r="AA15" s="37"/>
      <c r="AB15" s="37"/>
      <c r="AC15" s="37"/>
      <c r="AD15" s="37"/>
      <c r="AE15" s="37"/>
      <c r="AF15" s="37"/>
      <c r="AG15" s="37"/>
      <c r="AH15" s="37"/>
      <c r="AS15" s="37"/>
      <c r="AT15" s="37"/>
      <c r="DH15" s="37"/>
      <c r="DI15" s="37"/>
      <c r="DJ15" s="37"/>
      <c r="DK15" s="37"/>
      <c r="DL15" s="37"/>
      <c r="DM15" s="37"/>
      <c r="DN15" s="37"/>
      <c r="DO15" s="37"/>
      <c r="DP15" s="37"/>
      <c r="DQ15" s="37"/>
      <c r="DR15" s="37"/>
      <c r="DS15" s="37"/>
      <c r="DT15" s="37"/>
      <c r="DU15" s="37"/>
      <c r="DV15" s="37"/>
      <c r="DW15" s="37"/>
      <c r="DX15" s="35"/>
      <c r="DY15" s="35"/>
      <c r="DZ15" s="35"/>
      <c r="EA15" s="35"/>
      <c r="EB15" s="35"/>
      <c r="EC15" s="35"/>
      <c r="ED15" s="35"/>
      <c r="EE15" s="35"/>
      <c r="EF15" s="35"/>
      <c r="EG15" s="35"/>
      <c r="EH15" s="35"/>
    </row>
    <row r="16" spans="1:138" ht="13.5" customHeight="1" x14ac:dyDescent="0.15">
      <c r="A16" s="35"/>
      <c r="B16" s="35"/>
      <c r="C16" s="35"/>
      <c r="D16" s="35"/>
      <c r="E16" s="35"/>
      <c r="F16" s="35"/>
      <c r="G16" s="247" t="s">
        <v>0</v>
      </c>
      <c r="H16" s="247"/>
      <c r="I16" s="247"/>
      <c r="J16" s="247"/>
      <c r="K16" s="247"/>
      <c r="L16" s="247"/>
      <c r="M16" s="247"/>
      <c r="N16" s="247"/>
      <c r="O16" s="247"/>
      <c r="P16" s="247"/>
      <c r="Q16" s="248" t="s">
        <v>160</v>
      </c>
      <c r="R16" s="248"/>
      <c r="S16" s="248"/>
      <c r="T16" s="248"/>
      <c r="U16" s="248"/>
      <c r="V16" s="248"/>
      <c r="W16" s="248"/>
      <c r="X16" s="248"/>
      <c r="Y16" s="248"/>
      <c r="Z16" s="248"/>
      <c r="AA16" s="250" t="s">
        <v>2</v>
      </c>
      <c r="AB16" s="250"/>
      <c r="AC16" s="250"/>
      <c r="AD16" s="250"/>
      <c r="AE16" s="250"/>
      <c r="AF16" s="250"/>
      <c r="AG16" s="250"/>
      <c r="AH16" s="250"/>
      <c r="AI16" s="250"/>
      <c r="AJ16" s="250"/>
      <c r="AK16" s="250"/>
      <c r="AL16" s="250"/>
      <c r="AM16" s="250"/>
      <c r="AN16" s="250"/>
      <c r="AO16" s="250"/>
      <c r="AP16" s="250"/>
      <c r="AQ16" s="250"/>
      <c r="AR16" s="250"/>
      <c r="AS16" s="250"/>
      <c r="AT16" s="250"/>
      <c r="AU16" s="250"/>
      <c r="AV16" s="250"/>
      <c r="AW16" s="250"/>
      <c r="AX16" s="250"/>
      <c r="AY16" s="250"/>
      <c r="AZ16" s="250"/>
      <c r="BA16" s="250"/>
      <c r="BB16" s="250"/>
      <c r="BC16" s="250"/>
      <c r="BD16" s="250"/>
      <c r="BE16" s="250"/>
      <c r="BF16" s="250"/>
      <c r="BG16" s="250"/>
      <c r="BH16" s="250"/>
      <c r="BI16" s="250"/>
      <c r="BJ16" s="250"/>
      <c r="BK16" s="250"/>
      <c r="BL16" s="250"/>
      <c r="BM16" s="250"/>
      <c r="BN16" s="250"/>
      <c r="BO16" s="250"/>
      <c r="BP16" s="250"/>
      <c r="BQ16" s="250"/>
      <c r="BR16" s="250"/>
      <c r="BS16" s="250"/>
      <c r="BT16" s="250"/>
      <c r="BU16" s="250"/>
      <c r="BV16" s="250"/>
      <c r="BW16" s="250"/>
      <c r="BX16" s="250"/>
      <c r="BY16" s="250"/>
      <c r="BZ16" s="250"/>
      <c r="CA16" s="250"/>
      <c r="CB16" s="250"/>
      <c r="CC16" s="250"/>
      <c r="CD16" s="250"/>
      <c r="CE16" s="250"/>
      <c r="CF16" s="250"/>
      <c r="CG16" s="250"/>
      <c r="CH16" s="250"/>
      <c r="CI16" s="250"/>
      <c r="CJ16" s="250"/>
      <c r="CK16" s="250"/>
      <c r="CL16" s="250"/>
      <c r="CM16" s="250"/>
      <c r="CN16" s="250"/>
      <c r="CO16" s="250"/>
      <c r="CP16" s="250"/>
      <c r="CQ16" s="250"/>
      <c r="CR16" s="250"/>
      <c r="CS16" s="250"/>
      <c r="CT16" s="250"/>
      <c r="CU16" s="250"/>
      <c r="CV16" s="250"/>
      <c r="CW16" s="250"/>
      <c r="CX16" s="250"/>
      <c r="CY16" s="250"/>
      <c r="CZ16" s="250"/>
      <c r="DA16" s="250"/>
      <c r="DB16" s="250"/>
      <c r="DC16" s="250"/>
      <c r="DD16" s="250"/>
      <c r="DE16" s="250"/>
      <c r="DF16" s="250"/>
      <c r="DG16" s="250"/>
      <c r="DH16" s="250"/>
      <c r="DI16" s="250"/>
      <c r="DJ16" s="250"/>
      <c r="DK16" s="250"/>
      <c r="DL16" s="250"/>
      <c r="DM16" s="250"/>
      <c r="DN16" s="250"/>
      <c r="DO16" s="250"/>
      <c r="DP16" s="250"/>
      <c r="DQ16" s="250"/>
      <c r="DR16" s="250"/>
      <c r="DS16" s="250"/>
      <c r="DT16" s="250"/>
      <c r="DU16" s="250"/>
      <c r="DV16" s="250"/>
      <c r="DW16" s="250"/>
      <c r="DX16" s="250"/>
      <c r="DY16" s="250"/>
      <c r="DZ16" s="250"/>
      <c r="EA16" s="35"/>
      <c r="EB16" s="35"/>
      <c r="EC16" s="35"/>
      <c r="ED16" s="35"/>
      <c r="EE16" s="35"/>
      <c r="EF16" s="35"/>
      <c r="EG16" s="35"/>
      <c r="EH16" s="35"/>
    </row>
    <row r="17" spans="1:138" ht="13.5" customHeight="1" x14ac:dyDescent="0.15">
      <c r="A17" s="35"/>
      <c r="B17" s="35"/>
      <c r="C17" s="35"/>
      <c r="D17" s="35"/>
      <c r="E17" s="35"/>
      <c r="F17" s="35"/>
      <c r="G17" s="247"/>
      <c r="H17" s="247"/>
      <c r="I17" s="247"/>
      <c r="J17" s="247"/>
      <c r="K17" s="247"/>
      <c r="L17" s="247"/>
      <c r="M17" s="247"/>
      <c r="N17" s="247"/>
      <c r="O17" s="247"/>
      <c r="P17" s="247"/>
      <c r="Q17" s="248"/>
      <c r="R17" s="248"/>
      <c r="S17" s="248"/>
      <c r="T17" s="248"/>
      <c r="U17" s="248"/>
      <c r="V17" s="248"/>
      <c r="W17" s="248"/>
      <c r="X17" s="248"/>
      <c r="Y17" s="248"/>
      <c r="Z17" s="248"/>
      <c r="AA17" s="250"/>
      <c r="AB17" s="250"/>
      <c r="AC17" s="250"/>
      <c r="AD17" s="250"/>
      <c r="AE17" s="250"/>
      <c r="AF17" s="250"/>
      <c r="AG17" s="250"/>
      <c r="AH17" s="250"/>
      <c r="AI17" s="250"/>
      <c r="AJ17" s="250"/>
      <c r="AK17" s="250"/>
      <c r="AL17" s="250"/>
      <c r="AM17" s="250"/>
      <c r="AN17" s="250"/>
      <c r="AO17" s="250"/>
      <c r="AP17" s="250"/>
      <c r="AQ17" s="250"/>
      <c r="AR17" s="250"/>
      <c r="AS17" s="250"/>
      <c r="AT17" s="250"/>
      <c r="AU17" s="250"/>
      <c r="AV17" s="250"/>
      <c r="AW17" s="250"/>
      <c r="AX17" s="250"/>
      <c r="AY17" s="250"/>
      <c r="AZ17" s="250"/>
      <c r="BA17" s="250"/>
      <c r="BB17" s="250"/>
      <c r="BC17" s="250"/>
      <c r="BD17" s="250"/>
      <c r="BE17" s="250"/>
      <c r="BF17" s="250"/>
      <c r="BG17" s="250"/>
      <c r="BH17" s="250"/>
      <c r="BI17" s="250"/>
      <c r="BJ17" s="250"/>
      <c r="BK17" s="250"/>
      <c r="BL17" s="250"/>
      <c r="BM17" s="250"/>
      <c r="BN17" s="250"/>
      <c r="BO17" s="250"/>
      <c r="BP17" s="250"/>
      <c r="BQ17" s="250"/>
      <c r="BR17" s="250"/>
      <c r="BS17" s="250"/>
      <c r="BT17" s="250"/>
      <c r="BU17" s="250"/>
      <c r="BV17" s="250"/>
      <c r="BW17" s="250"/>
      <c r="BX17" s="250"/>
      <c r="BY17" s="250"/>
      <c r="BZ17" s="250"/>
      <c r="CA17" s="250"/>
      <c r="CB17" s="250"/>
      <c r="CC17" s="250"/>
      <c r="CD17" s="250"/>
      <c r="CE17" s="250"/>
      <c r="CF17" s="250"/>
      <c r="CG17" s="250"/>
      <c r="CH17" s="250"/>
      <c r="CI17" s="250"/>
      <c r="CJ17" s="250"/>
      <c r="CK17" s="250"/>
      <c r="CL17" s="250"/>
      <c r="CM17" s="250"/>
      <c r="CN17" s="250"/>
      <c r="CO17" s="250"/>
      <c r="CP17" s="250"/>
      <c r="CQ17" s="250"/>
      <c r="CR17" s="250"/>
      <c r="CS17" s="250"/>
      <c r="CT17" s="250"/>
      <c r="CU17" s="250"/>
      <c r="CV17" s="250"/>
      <c r="CW17" s="250"/>
      <c r="CX17" s="250"/>
      <c r="CY17" s="250"/>
      <c r="CZ17" s="250"/>
      <c r="DA17" s="250"/>
      <c r="DB17" s="250"/>
      <c r="DC17" s="250"/>
      <c r="DD17" s="250"/>
      <c r="DE17" s="250"/>
      <c r="DF17" s="250"/>
      <c r="DG17" s="250"/>
      <c r="DH17" s="250"/>
      <c r="DI17" s="250"/>
      <c r="DJ17" s="250"/>
      <c r="DK17" s="250"/>
      <c r="DL17" s="250"/>
      <c r="DM17" s="250"/>
      <c r="DN17" s="250"/>
      <c r="DO17" s="250"/>
      <c r="DP17" s="250"/>
      <c r="DQ17" s="250"/>
      <c r="DR17" s="250"/>
      <c r="DS17" s="250"/>
      <c r="DT17" s="250"/>
      <c r="DU17" s="250"/>
      <c r="DV17" s="250"/>
      <c r="DW17" s="250"/>
      <c r="DX17" s="250"/>
      <c r="DY17" s="250"/>
      <c r="DZ17" s="250"/>
      <c r="EA17" s="35"/>
      <c r="EB17" s="35"/>
      <c r="EC17" s="35"/>
      <c r="ED17" s="35"/>
      <c r="EE17" s="35"/>
      <c r="EF17" s="35"/>
      <c r="EG17" s="35"/>
      <c r="EH17" s="35"/>
    </row>
    <row r="18" spans="1:138" ht="13.5" customHeight="1" x14ac:dyDescent="0.15">
      <c r="A18" s="34"/>
      <c r="B18" s="34"/>
      <c r="C18" s="34"/>
      <c r="D18" s="34"/>
      <c r="E18" s="34"/>
      <c r="F18" s="34"/>
      <c r="G18" s="247"/>
      <c r="H18" s="247"/>
      <c r="I18" s="247"/>
      <c r="J18" s="247"/>
      <c r="K18" s="247"/>
      <c r="L18" s="247"/>
      <c r="M18" s="247"/>
      <c r="N18" s="247"/>
      <c r="O18" s="247"/>
      <c r="P18" s="247"/>
      <c r="Q18" s="248"/>
      <c r="R18" s="248"/>
      <c r="S18" s="248"/>
      <c r="T18" s="248"/>
      <c r="U18" s="248"/>
      <c r="V18" s="248"/>
      <c r="W18" s="248"/>
      <c r="X18" s="248"/>
      <c r="Y18" s="248"/>
      <c r="Z18" s="248"/>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c r="AW18" s="250"/>
      <c r="AX18" s="250"/>
      <c r="AY18" s="250"/>
      <c r="AZ18" s="250"/>
      <c r="BA18" s="250"/>
      <c r="BB18" s="250"/>
      <c r="BC18" s="250"/>
      <c r="BD18" s="250"/>
      <c r="BE18" s="250"/>
      <c r="BF18" s="250"/>
      <c r="BG18" s="250"/>
      <c r="BH18" s="250"/>
      <c r="BI18" s="250"/>
      <c r="BJ18" s="250"/>
      <c r="BK18" s="250"/>
      <c r="BL18" s="250"/>
      <c r="BM18" s="250"/>
      <c r="BN18" s="250"/>
      <c r="BO18" s="250"/>
      <c r="BP18" s="250"/>
      <c r="BQ18" s="250"/>
      <c r="BR18" s="250"/>
      <c r="BS18" s="250"/>
      <c r="BT18" s="250"/>
      <c r="BU18" s="250"/>
      <c r="BV18" s="250"/>
      <c r="BW18" s="250"/>
      <c r="BX18" s="250"/>
      <c r="BY18" s="250"/>
      <c r="BZ18" s="250"/>
      <c r="CA18" s="250"/>
      <c r="CB18" s="250"/>
      <c r="CC18" s="250"/>
      <c r="CD18" s="250"/>
      <c r="CE18" s="250"/>
      <c r="CF18" s="250"/>
      <c r="CG18" s="250"/>
      <c r="CH18" s="250"/>
      <c r="CI18" s="250"/>
      <c r="CJ18" s="250"/>
      <c r="CK18" s="250"/>
      <c r="CL18" s="250"/>
      <c r="CM18" s="250"/>
      <c r="CN18" s="250"/>
      <c r="CO18" s="250"/>
      <c r="CP18" s="250"/>
      <c r="CQ18" s="250"/>
      <c r="CR18" s="250"/>
      <c r="CS18" s="250"/>
      <c r="CT18" s="250"/>
      <c r="CU18" s="250"/>
      <c r="CV18" s="250"/>
      <c r="CW18" s="250"/>
      <c r="CX18" s="250"/>
      <c r="CY18" s="250"/>
      <c r="CZ18" s="250"/>
      <c r="DA18" s="250"/>
      <c r="DB18" s="250"/>
      <c r="DC18" s="250"/>
      <c r="DD18" s="250"/>
      <c r="DE18" s="250"/>
      <c r="DF18" s="250"/>
      <c r="DG18" s="250"/>
      <c r="DH18" s="250"/>
      <c r="DI18" s="250"/>
      <c r="DJ18" s="250"/>
      <c r="DK18" s="250"/>
      <c r="DL18" s="250"/>
      <c r="DM18" s="250"/>
      <c r="DN18" s="250"/>
      <c r="DO18" s="250"/>
      <c r="DP18" s="250"/>
      <c r="DQ18" s="250"/>
      <c r="DR18" s="250"/>
      <c r="DS18" s="250"/>
      <c r="DT18" s="250"/>
      <c r="DU18" s="250"/>
      <c r="DV18" s="250"/>
      <c r="DW18" s="250"/>
      <c r="DX18" s="250"/>
      <c r="DY18" s="250"/>
      <c r="DZ18" s="250"/>
      <c r="EA18" s="35"/>
      <c r="EB18" s="35"/>
      <c r="EC18" s="35"/>
      <c r="ED18" s="35"/>
      <c r="EE18" s="35"/>
      <c r="EF18" s="35"/>
      <c r="EG18" s="35"/>
      <c r="EH18" s="35"/>
    </row>
    <row r="19" spans="1:138" ht="13.5" customHeight="1" x14ac:dyDescent="0.15">
      <c r="A19" s="34"/>
      <c r="B19" s="34"/>
      <c r="C19" s="34"/>
      <c r="D19" s="34"/>
      <c r="E19" s="34"/>
      <c r="F19" s="34"/>
      <c r="G19" s="34"/>
      <c r="H19" s="34"/>
      <c r="I19" s="34"/>
      <c r="DL19" s="52"/>
      <c r="DM19" s="52"/>
      <c r="DN19" s="52"/>
      <c r="DO19" s="52"/>
      <c r="DZ19" s="35"/>
      <c r="EA19" s="35"/>
      <c r="EB19" s="35"/>
      <c r="EC19" s="35"/>
      <c r="ED19" s="35"/>
      <c r="EE19" s="35"/>
      <c r="EF19" s="35"/>
      <c r="EG19" s="35"/>
      <c r="EH19" s="35"/>
    </row>
    <row r="20" spans="1:138" ht="13.5" customHeight="1" x14ac:dyDescent="0.15">
      <c r="A20" s="34"/>
      <c r="B20" s="34"/>
      <c r="C20" s="34"/>
      <c r="D20" s="34"/>
      <c r="E20" s="34"/>
      <c r="F20" s="34"/>
      <c r="G20" s="34"/>
      <c r="H20" s="34"/>
      <c r="I20" s="34"/>
      <c r="DL20" s="52"/>
      <c r="DM20" s="52"/>
      <c r="DN20" s="52"/>
      <c r="DO20" s="52"/>
      <c r="DP20" s="37"/>
      <c r="DQ20" s="37"/>
      <c r="DR20" s="37"/>
      <c r="DS20" s="37"/>
      <c r="DT20" s="37"/>
      <c r="DU20" s="37"/>
      <c r="DV20" s="37"/>
      <c r="DW20" s="37"/>
      <c r="DX20" s="35"/>
      <c r="DY20" s="35"/>
      <c r="DZ20" s="35"/>
      <c r="EA20" s="35"/>
      <c r="EB20" s="35"/>
      <c r="EC20" s="35"/>
      <c r="ED20" s="35"/>
      <c r="EE20" s="35"/>
      <c r="EF20" s="35"/>
      <c r="EG20" s="35"/>
      <c r="EH20" s="35"/>
    </row>
    <row r="21" spans="1:138" ht="13.5" customHeight="1" x14ac:dyDescent="0.15">
      <c r="A21" s="38"/>
      <c r="B21" s="38"/>
      <c r="C21" s="38"/>
      <c r="D21" s="33"/>
      <c r="E21" s="33"/>
      <c r="F21" s="33"/>
      <c r="G21" s="33"/>
      <c r="H21" s="33"/>
      <c r="I21" s="33"/>
      <c r="DL21" s="52"/>
      <c r="DM21" s="52"/>
      <c r="DN21" s="52"/>
      <c r="DO21" s="52"/>
      <c r="DP21" s="37"/>
      <c r="DQ21" s="37"/>
      <c r="DR21" s="37"/>
      <c r="DS21" s="37"/>
      <c r="DT21" s="37"/>
      <c r="DU21" s="37"/>
      <c r="DV21" s="37"/>
      <c r="DW21" s="37"/>
      <c r="DX21" s="35"/>
      <c r="DY21" s="35"/>
      <c r="DZ21" s="35"/>
      <c r="EA21" s="35"/>
      <c r="EB21" s="35"/>
      <c r="EC21" s="35"/>
      <c r="ED21" s="35"/>
      <c r="EE21" s="35"/>
      <c r="EF21" s="35"/>
      <c r="EG21" s="35"/>
      <c r="EH21" s="35"/>
    </row>
    <row r="22" spans="1:138" ht="13.5" customHeight="1" x14ac:dyDescent="0.15">
      <c r="A22" s="38"/>
      <c r="B22" s="38"/>
      <c r="C22" s="38"/>
      <c r="D22" s="33"/>
      <c r="E22" s="33"/>
      <c r="F22" s="33"/>
      <c r="G22" s="33"/>
      <c r="H22" s="33"/>
      <c r="I22" s="33"/>
      <c r="J22" s="33"/>
      <c r="K22" s="37"/>
      <c r="L22" s="37"/>
      <c r="M22" s="37"/>
      <c r="N22" s="37"/>
      <c r="O22" s="37"/>
      <c r="P22" s="37"/>
      <c r="DP22" s="37"/>
      <c r="DQ22" s="37"/>
      <c r="DR22" s="37"/>
      <c r="DS22" s="37"/>
      <c r="DT22" s="37"/>
      <c r="DU22" s="37"/>
      <c r="DV22" s="37"/>
      <c r="DW22" s="37"/>
      <c r="DX22" s="35"/>
      <c r="DY22" s="35"/>
      <c r="DZ22" s="35"/>
      <c r="EA22" s="35"/>
      <c r="EB22" s="35"/>
      <c r="EC22" s="35"/>
      <c r="ED22" s="35"/>
      <c r="EE22" s="35"/>
      <c r="EF22" s="35"/>
      <c r="EG22" s="35"/>
      <c r="EH22" s="35"/>
    </row>
    <row r="23" spans="1:138" ht="13.5" customHeight="1" x14ac:dyDescent="0.1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4"/>
      <c r="CS23" s="34"/>
      <c r="CT23" s="34"/>
      <c r="CU23" s="34"/>
      <c r="CV23" s="34"/>
      <c r="CW23" s="34"/>
      <c r="CX23" s="34"/>
      <c r="CY23" s="34"/>
      <c r="CZ23" s="34"/>
      <c r="DA23" s="34"/>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row>
    <row r="24" spans="1:138" ht="13.5" customHeight="1" x14ac:dyDescent="0.1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DY24" s="34"/>
      <c r="DZ24" s="34"/>
      <c r="EA24" s="34"/>
      <c r="EB24" s="34"/>
      <c r="EC24" s="34"/>
      <c r="ED24" s="34"/>
      <c r="EE24" s="34"/>
      <c r="EF24" s="34"/>
      <c r="EG24" s="35"/>
      <c r="EH24" s="35"/>
    </row>
    <row r="25" spans="1:138" ht="13.5" customHeight="1" x14ac:dyDescent="0.15">
      <c r="A25" s="38"/>
      <c r="B25" s="38"/>
      <c r="C25" s="38"/>
      <c r="D25" s="33"/>
      <c r="E25" s="33"/>
      <c r="F25" s="33"/>
      <c r="G25" s="33"/>
      <c r="H25" s="33"/>
      <c r="I25" s="33"/>
      <c r="J25" s="33"/>
      <c r="K25" s="37"/>
      <c r="L25" s="37"/>
      <c r="M25" s="37"/>
      <c r="N25" s="37"/>
      <c r="O25" s="37"/>
      <c r="P25" s="37"/>
      <c r="Q25" s="37"/>
      <c r="R25" s="37"/>
      <c r="S25" s="37"/>
      <c r="T25" s="37"/>
      <c r="U25" s="37"/>
      <c r="V25" s="37"/>
      <c r="W25" s="37"/>
      <c r="X25" s="37"/>
      <c r="Y25" s="37"/>
      <c r="DY25" s="35"/>
      <c r="DZ25" s="35"/>
      <c r="EA25" s="35"/>
      <c r="EB25" s="35"/>
      <c r="EC25" s="35"/>
      <c r="ED25" s="35"/>
      <c r="EE25" s="35"/>
      <c r="EF25" s="35"/>
      <c r="EG25" s="35"/>
      <c r="EH25" s="35"/>
    </row>
    <row r="26" spans="1:138" ht="13.5" customHeight="1" x14ac:dyDescent="0.15">
      <c r="A26" s="38"/>
      <c r="B26" s="38"/>
      <c r="C26" s="38"/>
      <c r="D26" s="33"/>
      <c r="E26" s="33"/>
      <c r="F26" s="33"/>
      <c r="G26" s="33"/>
      <c r="H26" s="33"/>
      <c r="I26" s="33"/>
      <c r="J26" s="33"/>
      <c r="K26" s="37"/>
      <c r="L26" s="37"/>
      <c r="M26" s="37"/>
      <c r="N26" s="37"/>
      <c r="O26" s="37"/>
      <c r="P26" s="37"/>
      <c r="Q26" s="37"/>
      <c r="R26" s="37"/>
      <c r="S26" s="37"/>
      <c r="T26" s="37"/>
      <c r="U26" s="37"/>
      <c r="V26" s="37"/>
      <c r="W26" s="37"/>
      <c r="X26" s="37"/>
      <c r="Y26" s="37"/>
      <c r="DY26" s="35"/>
      <c r="DZ26" s="35"/>
      <c r="EA26" s="35"/>
      <c r="EB26" s="35"/>
      <c r="EC26" s="35"/>
      <c r="ED26" s="35"/>
      <c r="EE26" s="35"/>
      <c r="EF26" s="35"/>
      <c r="EG26" s="35"/>
      <c r="EH26" s="35"/>
    </row>
    <row r="27" spans="1:138" ht="13.5" customHeight="1" x14ac:dyDescent="0.15">
      <c r="A27" s="33"/>
      <c r="B27" s="33"/>
      <c r="C27" s="33"/>
      <c r="D27" s="33"/>
      <c r="E27" s="33"/>
      <c r="F27" s="33"/>
      <c r="G27" s="33"/>
      <c r="H27" s="33"/>
      <c r="I27" s="33"/>
      <c r="J27" s="33"/>
      <c r="K27" s="33"/>
      <c r="L27" s="33"/>
      <c r="M27" s="33"/>
      <c r="N27" s="33"/>
      <c r="O27" s="35"/>
      <c r="P27" s="33"/>
      <c r="Q27" s="33"/>
      <c r="R27" s="33"/>
      <c r="S27" s="33"/>
      <c r="T27" s="33"/>
      <c r="U27" s="33"/>
      <c r="V27" s="34"/>
      <c r="W27" s="34"/>
      <c r="X27" s="34"/>
      <c r="Y27" s="34"/>
      <c r="Z27" s="34"/>
      <c r="AA27" s="34"/>
      <c r="AB27" s="34"/>
      <c r="AC27" s="34"/>
      <c r="AD27" s="34"/>
      <c r="AE27" s="34"/>
      <c r="AF27" s="34"/>
      <c r="AG27" s="34"/>
      <c r="AH27" s="34"/>
      <c r="AI27" s="34"/>
      <c r="AJ27" s="34"/>
      <c r="AK27" s="34"/>
      <c r="AL27" s="34"/>
      <c r="AM27" s="34"/>
      <c r="AN27" s="33"/>
      <c r="AO27" s="33"/>
      <c r="AP27" s="33"/>
      <c r="AQ27" s="33"/>
      <c r="AR27" s="33"/>
      <c r="AS27" s="33"/>
      <c r="AT27" s="33"/>
      <c r="AU27" s="33"/>
      <c r="AV27" s="33"/>
      <c r="AW27" s="33"/>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row>
    <row r="28" spans="1:138" ht="13.5" customHeight="1" x14ac:dyDescent="0.15">
      <c r="A28" s="3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4"/>
      <c r="CS28" s="34"/>
      <c r="CT28" s="34"/>
      <c r="CU28" s="34"/>
      <c r="CV28" s="34"/>
      <c r="CW28" s="34"/>
      <c r="CX28" s="34"/>
      <c r="CY28" s="34"/>
      <c r="CZ28" s="34"/>
      <c r="DA28" s="34"/>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row>
    <row r="29" spans="1:138" ht="13.5" customHeight="1" x14ac:dyDescent="0.15">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4"/>
      <c r="CS29" s="34"/>
      <c r="CT29" s="34"/>
      <c r="CU29" s="34"/>
      <c r="CV29" s="34"/>
      <c r="CW29" s="34"/>
      <c r="CX29" s="34"/>
      <c r="CY29" s="34"/>
      <c r="CZ29" s="34"/>
      <c r="DA29" s="34"/>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row>
    <row r="30" spans="1:138" ht="13.5" customHeight="1" x14ac:dyDescent="0.1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4"/>
      <c r="CS30" s="34"/>
      <c r="CT30" s="34"/>
      <c r="CU30" s="34"/>
      <c r="CV30" s="34"/>
      <c r="CW30" s="34"/>
      <c r="CX30" s="34"/>
      <c r="CY30" s="34"/>
      <c r="CZ30" s="34"/>
      <c r="DA30" s="34"/>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row>
    <row r="31" spans="1:138" ht="13.5" customHeight="1" x14ac:dyDescent="0.15">
      <c r="A31" s="35"/>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row>
    <row r="32" spans="1:138" ht="13.5" customHeight="1" x14ac:dyDescent="0.15">
      <c r="A32" s="35"/>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4"/>
      <c r="CS32" s="34"/>
      <c r="CT32" s="34"/>
      <c r="CU32" s="34"/>
      <c r="CV32" s="34"/>
      <c r="CW32" s="34"/>
      <c r="CX32" s="34"/>
      <c r="CY32" s="34"/>
      <c r="CZ32" s="34"/>
      <c r="DA32" s="34"/>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row>
    <row r="33" spans="1:138" ht="13.5" customHeight="1" x14ac:dyDescent="0.15">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G33" s="35"/>
      <c r="AH33" s="35"/>
      <c r="AJ33" s="35"/>
      <c r="AK33" s="35"/>
      <c r="AL33" s="35"/>
      <c r="AM33" s="35"/>
      <c r="AN33" s="35"/>
      <c r="AO33" s="35"/>
      <c r="AP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4"/>
      <c r="CS33" s="34"/>
      <c r="CT33" s="34"/>
      <c r="CU33" s="34"/>
      <c r="CV33" s="34"/>
      <c r="CW33" s="34"/>
      <c r="CX33" s="34"/>
      <c r="CY33" s="34"/>
      <c r="CZ33" s="34"/>
      <c r="DA33" s="34"/>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row>
    <row r="34" spans="1:138" ht="13.5" customHeight="1" x14ac:dyDescent="0.1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4"/>
      <c r="CS34" s="34"/>
      <c r="CT34" s="34"/>
      <c r="CU34" s="34"/>
      <c r="CV34" s="34"/>
      <c r="CW34" s="34"/>
      <c r="CX34" s="34"/>
      <c r="CY34" s="34"/>
      <c r="CZ34" s="34"/>
      <c r="DA34" s="34"/>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row>
    <row r="35" spans="1:138" ht="13.5" customHeight="1" x14ac:dyDescent="0.1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4"/>
      <c r="CS35" s="34"/>
      <c r="CT35" s="34"/>
      <c r="CU35" s="34"/>
      <c r="CV35" s="34"/>
      <c r="CW35" s="34"/>
      <c r="CX35" s="34"/>
      <c r="CY35" s="34"/>
      <c r="CZ35" s="34"/>
      <c r="DA35" s="34"/>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row>
    <row r="36" spans="1:138" ht="13.5" customHeight="1" x14ac:dyDescent="0.15">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4"/>
      <c r="CS36" s="34"/>
      <c r="CT36" s="34"/>
      <c r="CU36" s="34"/>
      <c r="CV36" s="34"/>
      <c r="CW36" s="34"/>
      <c r="CX36" s="34"/>
      <c r="CY36" s="34"/>
      <c r="CZ36" s="34"/>
      <c r="DA36" s="34"/>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row>
    <row r="37" spans="1:138" ht="13.5" customHeight="1" x14ac:dyDescent="0.15">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4"/>
      <c r="CS37" s="34"/>
      <c r="CT37" s="34"/>
      <c r="CU37" s="34"/>
      <c r="CV37" s="34"/>
      <c r="CW37" s="34"/>
      <c r="CX37" s="34"/>
      <c r="CY37" s="34"/>
      <c r="CZ37" s="34"/>
      <c r="DA37" s="34"/>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row>
    <row r="38" spans="1:138" ht="13.5" customHeight="1" x14ac:dyDescent="0.15">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4"/>
      <c r="CS38" s="34"/>
      <c r="CT38" s="34"/>
      <c r="CU38" s="34"/>
      <c r="CV38" s="34"/>
      <c r="CW38" s="34"/>
      <c r="CX38" s="34"/>
      <c r="CY38" s="34"/>
      <c r="CZ38" s="34"/>
      <c r="DA38" s="34"/>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row>
    <row r="39" spans="1:138" ht="13.5" customHeight="1" x14ac:dyDescent="0.15">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4"/>
      <c r="CS39" s="34"/>
      <c r="CT39" s="34"/>
      <c r="CU39" s="34"/>
      <c r="CV39" s="34"/>
      <c r="CW39" s="34"/>
      <c r="CX39" s="34"/>
      <c r="CY39" s="34"/>
      <c r="CZ39" s="34"/>
      <c r="DA39" s="34"/>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row>
    <row r="40" spans="1:138" ht="13.5" customHeight="1" x14ac:dyDescent="0.15">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4"/>
      <c r="CS40" s="34"/>
      <c r="CT40" s="34"/>
      <c r="CU40" s="34"/>
      <c r="CV40" s="34"/>
      <c r="CW40" s="34"/>
      <c r="CX40" s="34"/>
      <c r="CY40" s="34"/>
      <c r="CZ40" s="34"/>
      <c r="DA40" s="34"/>
      <c r="DB40" s="35"/>
      <c r="DC40" s="35"/>
      <c r="DD40" s="35"/>
      <c r="DE40" s="35"/>
      <c r="DF40" s="35"/>
      <c r="DG40" s="35"/>
      <c r="DH40" s="35"/>
      <c r="DI40" s="35"/>
      <c r="DJ40" s="35"/>
      <c r="DK40" s="35"/>
      <c r="DL40" s="35"/>
      <c r="DM40" s="35"/>
      <c r="DN40" s="221"/>
      <c r="DO40" s="35"/>
      <c r="DP40" s="35"/>
      <c r="DQ40" s="35"/>
      <c r="DR40" s="35"/>
      <c r="DS40" s="35"/>
      <c r="DT40" s="35"/>
      <c r="DU40" s="35"/>
      <c r="DV40" s="35"/>
      <c r="DW40" s="35"/>
      <c r="DX40" s="35"/>
      <c r="DY40" s="35"/>
      <c r="DZ40" s="35"/>
      <c r="EA40" s="35"/>
      <c r="EB40" s="35"/>
      <c r="EC40" s="35"/>
      <c r="ED40" s="35"/>
      <c r="EE40" s="35"/>
      <c r="EF40" s="35"/>
      <c r="EG40" s="35"/>
      <c r="EH40" s="35"/>
    </row>
    <row r="41" spans="1:138" ht="13.5" customHeight="1" x14ac:dyDescent="0.15">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4"/>
      <c r="CS41" s="34"/>
      <c r="CT41" s="34"/>
      <c r="CU41" s="34"/>
      <c r="CV41" s="34"/>
      <c r="CW41" s="34"/>
      <c r="CX41" s="34"/>
      <c r="CY41" s="34"/>
      <c r="CZ41" s="34"/>
      <c r="DA41" s="34"/>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row>
    <row r="42" spans="1:138" ht="13.5" customHeight="1" x14ac:dyDescent="0.15">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4"/>
      <c r="CS42" s="34"/>
      <c r="CT42" s="34"/>
      <c r="CU42" s="34"/>
      <c r="CV42" s="219"/>
      <c r="CW42" s="220"/>
      <c r="CX42" s="220"/>
      <c r="CY42" s="220"/>
      <c r="CZ42" s="220"/>
      <c r="DA42" s="220"/>
      <c r="DB42" s="220"/>
      <c r="DC42" s="220"/>
      <c r="DD42" s="220"/>
      <c r="DE42" s="220"/>
      <c r="DF42" s="220"/>
      <c r="DG42" s="222"/>
      <c r="DH42" s="222"/>
      <c r="DI42" s="222"/>
      <c r="DJ42" s="222"/>
      <c r="DK42" s="222"/>
      <c r="DL42" s="222"/>
      <c r="DM42" s="222"/>
      <c r="DN42" s="222"/>
      <c r="DO42" s="222"/>
      <c r="DP42" s="222"/>
      <c r="DQ42" s="222"/>
      <c r="DR42" s="222"/>
      <c r="DS42" s="222"/>
      <c r="DT42" s="222"/>
      <c r="DU42" s="222"/>
      <c r="DV42" s="222"/>
      <c r="DW42" s="222"/>
      <c r="DX42" s="222"/>
      <c r="DY42" s="222"/>
      <c r="DZ42" s="35"/>
      <c r="EA42" s="35"/>
      <c r="EB42" s="35"/>
      <c r="EC42" s="35"/>
      <c r="ED42" s="35"/>
      <c r="EE42" s="35"/>
      <c r="EF42" s="35"/>
      <c r="EG42" s="35"/>
      <c r="EH42" s="35"/>
    </row>
    <row r="43" spans="1:138" ht="13.5" customHeight="1" x14ac:dyDescent="0.15">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4"/>
      <c r="CS43" s="34"/>
      <c r="CT43" s="34"/>
      <c r="CU43" s="34"/>
      <c r="CV43" s="34"/>
      <c r="CW43" s="251" t="s">
        <v>691</v>
      </c>
      <c r="CX43" s="251"/>
      <c r="CY43" s="251"/>
      <c r="CZ43" s="251"/>
      <c r="DA43" s="251"/>
      <c r="DB43" s="251"/>
      <c r="DC43" s="251"/>
      <c r="DD43" s="251"/>
      <c r="DE43" s="251"/>
      <c r="DF43" s="251"/>
      <c r="DG43" s="252"/>
      <c r="DH43" s="252"/>
      <c r="DI43" s="252"/>
      <c r="DJ43" s="252"/>
      <c r="DK43" s="252"/>
      <c r="DL43" s="252"/>
      <c r="DM43" s="252"/>
      <c r="DN43" s="252"/>
      <c r="DO43" s="252"/>
      <c r="DP43" s="252"/>
      <c r="DQ43" s="252"/>
      <c r="DR43" s="252"/>
      <c r="DS43" s="252"/>
      <c r="DT43" s="252"/>
      <c r="DU43" s="252"/>
      <c r="DV43" s="252"/>
      <c r="DW43" s="252"/>
      <c r="DX43" s="252"/>
      <c r="DY43" s="252"/>
      <c r="DZ43" s="35"/>
      <c r="EA43" s="35"/>
      <c r="EB43" s="35"/>
      <c r="EC43" s="35"/>
      <c r="ED43" s="35"/>
      <c r="EE43" s="35"/>
      <c r="EF43" s="35"/>
      <c r="EG43" s="35"/>
      <c r="EH43" s="35"/>
    </row>
    <row r="44" spans="1:138" ht="13.5" customHeight="1" x14ac:dyDescent="0.15">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4"/>
      <c r="CS44" s="34"/>
      <c r="CT44" s="34"/>
      <c r="CU44" s="34"/>
      <c r="CV44" s="34"/>
      <c r="CW44" s="251"/>
      <c r="CX44" s="251"/>
      <c r="CY44" s="251"/>
      <c r="CZ44" s="251"/>
      <c r="DA44" s="251"/>
      <c r="DB44" s="251"/>
      <c r="DC44" s="251"/>
      <c r="DD44" s="251"/>
      <c r="DE44" s="251"/>
      <c r="DF44" s="251"/>
      <c r="DG44" s="252"/>
      <c r="DH44" s="252"/>
      <c r="DI44" s="252"/>
      <c r="DJ44" s="252"/>
      <c r="DK44" s="252"/>
      <c r="DL44" s="252"/>
      <c r="DM44" s="252"/>
      <c r="DN44" s="252"/>
      <c r="DO44" s="252"/>
      <c r="DP44" s="252"/>
      <c r="DQ44" s="252"/>
      <c r="DR44" s="252"/>
      <c r="DS44" s="252"/>
      <c r="DT44" s="252"/>
      <c r="DU44" s="252"/>
      <c r="DV44" s="252"/>
      <c r="DW44" s="252"/>
      <c r="DX44" s="252"/>
      <c r="DY44" s="252"/>
      <c r="DZ44" s="35"/>
      <c r="EA44" s="35"/>
      <c r="EB44" s="35"/>
      <c r="EC44" s="35"/>
      <c r="ED44" s="35"/>
      <c r="EE44" s="35"/>
      <c r="EF44" s="35"/>
      <c r="EG44" s="35"/>
      <c r="EH44" s="35"/>
    </row>
    <row r="45" spans="1:138" ht="13.5" customHeight="1" x14ac:dyDescent="0.15">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249" t="s">
        <v>3</v>
      </c>
      <c r="AT45" s="246"/>
      <c r="AU45" s="246"/>
      <c r="AV45" s="246"/>
      <c r="AW45" s="246"/>
      <c r="AX45" s="246"/>
      <c r="AY45" s="246" t="s">
        <v>4</v>
      </c>
      <c r="AZ45" s="246"/>
      <c r="BA45" s="246"/>
      <c r="BB45" s="246"/>
      <c r="BC45" s="246"/>
      <c r="BD45" s="246"/>
      <c r="BE45" s="246"/>
      <c r="BF45" s="246"/>
      <c r="BG45" s="246"/>
      <c r="BH45" s="246"/>
      <c r="BI45" s="246"/>
      <c r="BJ45" s="246"/>
      <c r="BK45" s="249" t="s">
        <v>5</v>
      </c>
      <c r="BL45" s="246"/>
      <c r="BM45" s="246"/>
      <c r="BN45" s="246"/>
      <c r="BO45" s="246"/>
      <c r="BP45" s="246"/>
      <c r="BQ45" s="246"/>
      <c r="BR45" s="246"/>
      <c r="BS45" s="246"/>
      <c r="BT45" s="246" t="s">
        <v>6</v>
      </c>
      <c r="BU45" s="246"/>
      <c r="BV45" s="246"/>
      <c r="BW45" s="246"/>
      <c r="BX45" s="246"/>
      <c r="BY45" s="246"/>
      <c r="BZ45" s="246"/>
      <c r="CA45" s="246"/>
      <c r="CB45" s="246"/>
      <c r="CC45" s="246"/>
      <c r="CD45" s="246"/>
      <c r="CE45" s="246"/>
      <c r="CF45" s="246"/>
      <c r="CG45" s="246"/>
      <c r="CH45" s="246"/>
      <c r="CI45" s="246"/>
      <c r="CJ45" s="246"/>
      <c r="CK45" s="246"/>
      <c r="CL45" s="246"/>
      <c r="CM45" s="246"/>
      <c r="CN45" s="246"/>
      <c r="CO45" s="246"/>
      <c r="CP45" s="246"/>
      <c r="CQ45" s="246"/>
      <c r="CR45" s="34"/>
      <c r="CS45" s="34"/>
      <c r="CT45" s="34"/>
      <c r="CU45" s="34"/>
      <c r="CV45" s="34"/>
      <c r="CW45" s="223" t="s">
        <v>692</v>
      </c>
      <c r="CX45" s="224"/>
      <c r="CY45" s="224"/>
      <c r="CZ45" s="224"/>
      <c r="DA45" s="224"/>
      <c r="DB45" s="224"/>
      <c r="DC45" s="224"/>
      <c r="DD45" s="224"/>
      <c r="DE45" s="224"/>
      <c r="DF45" s="225"/>
      <c r="DG45" s="232"/>
      <c r="DH45" s="233"/>
      <c r="DI45" s="233"/>
      <c r="DJ45" s="233"/>
      <c r="DK45" s="233"/>
      <c r="DL45" s="233"/>
      <c r="DM45" s="233"/>
      <c r="DN45" s="233"/>
      <c r="DO45" s="233"/>
      <c r="DP45" s="233"/>
      <c r="DQ45" s="233"/>
      <c r="DR45" s="233"/>
      <c r="DS45" s="233"/>
      <c r="DT45" s="233"/>
      <c r="DU45" s="233"/>
      <c r="DV45" s="233"/>
      <c r="DW45" s="233"/>
      <c r="DX45" s="233"/>
      <c r="DY45" s="234"/>
      <c r="DZ45" s="35"/>
      <c r="EA45" s="35"/>
      <c r="EB45" s="35"/>
      <c r="EC45" s="35"/>
      <c r="ED45" s="35"/>
      <c r="EE45" s="35"/>
      <c r="EF45" s="35"/>
      <c r="EG45" s="35"/>
      <c r="EH45" s="35"/>
    </row>
    <row r="46" spans="1:138" ht="13.5" customHeight="1" x14ac:dyDescent="0.15">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246"/>
      <c r="AT46" s="246"/>
      <c r="AU46" s="246"/>
      <c r="AV46" s="246"/>
      <c r="AW46" s="246"/>
      <c r="AX46" s="246"/>
      <c r="AY46" s="246"/>
      <c r="AZ46" s="246"/>
      <c r="BA46" s="246"/>
      <c r="BB46" s="246"/>
      <c r="BC46" s="246"/>
      <c r="BD46" s="246"/>
      <c r="BE46" s="246"/>
      <c r="BF46" s="246"/>
      <c r="BG46" s="246"/>
      <c r="BH46" s="246"/>
      <c r="BI46" s="246"/>
      <c r="BJ46" s="246"/>
      <c r="BK46" s="246"/>
      <c r="BL46" s="246"/>
      <c r="BM46" s="246"/>
      <c r="BN46" s="246"/>
      <c r="BO46" s="246"/>
      <c r="BP46" s="246"/>
      <c r="BQ46" s="246"/>
      <c r="BR46" s="246"/>
      <c r="BS46" s="246"/>
      <c r="BT46" s="246"/>
      <c r="BU46" s="246"/>
      <c r="BV46" s="246"/>
      <c r="BW46" s="246"/>
      <c r="BX46" s="246"/>
      <c r="BY46" s="246"/>
      <c r="BZ46" s="246"/>
      <c r="CA46" s="246"/>
      <c r="CB46" s="246"/>
      <c r="CC46" s="246"/>
      <c r="CD46" s="246"/>
      <c r="CE46" s="246"/>
      <c r="CF46" s="246"/>
      <c r="CG46" s="246"/>
      <c r="CH46" s="246"/>
      <c r="CI46" s="246"/>
      <c r="CJ46" s="246"/>
      <c r="CK46" s="246"/>
      <c r="CL46" s="246"/>
      <c r="CM46" s="246"/>
      <c r="CN46" s="246"/>
      <c r="CO46" s="246"/>
      <c r="CP46" s="246"/>
      <c r="CQ46" s="246"/>
      <c r="CR46" s="34"/>
      <c r="CS46" s="34"/>
      <c r="CT46" s="34"/>
      <c r="CU46" s="34"/>
      <c r="CV46" s="34"/>
      <c r="CW46" s="226"/>
      <c r="CX46" s="227"/>
      <c r="CY46" s="227"/>
      <c r="CZ46" s="227"/>
      <c r="DA46" s="227"/>
      <c r="DB46" s="227"/>
      <c r="DC46" s="227"/>
      <c r="DD46" s="227"/>
      <c r="DE46" s="227"/>
      <c r="DF46" s="228"/>
      <c r="DG46" s="235"/>
      <c r="DH46" s="236"/>
      <c r="DI46" s="236"/>
      <c r="DJ46" s="236"/>
      <c r="DK46" s="236"/>
      <c r="DL46" s="236"/>
      <c r="DM46" s="236"/>
      <c r="DN46" s="236"/>
      <c r="DO46" s="236"/>
      <c r="DP46" s="236"/>
      <c r="DQ46" s="236"/>
      <c r="DR46" s="236"/>
      <c r="DS46" s="236"/>
      <c r="DT46" s="236"/>
      <c r="DU46" s="236"/>
      <c r="DV46" s="236"/>
      <c r="DW46" s="236"/>
      <c r="DX46" s="236"/>
      <c r="DY46" s="237"/>
      <c r="DZ46" s="39"/>
      <c r="EA46" s="39"/>
      <c r="EB46" s="39"/>
      <c r="EC46" s="39"/>
      <c r="ED46" s="39"/>
      <c r="EE46" s="39"/>
      <c r="EF46" s="39"/>
      <c r="EG46" s="39"/>
      <c r="EH46" s="39"/>
    </row>
    <row r="47" spans="1:138" ht="13.5" customHeight="1" x14ac:dyDescent="0.15">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246"/>
      <c r="AT47" s="246"/>
      <c r="AU47" s="246"/>
      <c r="AV47" s="246"/>
      <c r="AW47" s="246"/>
      <c r="AX47" s="246"/>
      <c r="AY47" s="246"/>
      <c r="AZ47" s="246"/>
      <c r="BA47" s="246"/>
      <c r="BB47" s="246"/>
      <c r="BC47" s="246"/>
      <c r="BD47" s="246"/>
      <c r="BE47" s="246"/>
      <c r="BF47" s="246"/>
      <c r="BG47" s="246"/>
      <c r="BH47" s="246"/>
      <c r="BI47" s="246"/>
      <c r="BJ47" s="246"/>
      <c r="BK47" s="246"/>
      <c r="BL47" s="246"/>
      <c r="BM47" s="246"/>
      <c r="BN47" s="246"/>
      <c r="BO47" s="246"/>
      <c r="BP47" s="246"/>
      <c r="BQ47" s="246"/>
      <c r="BR47" s="246"/>
      <c r="BS47" s="246"/>
      <c r="BT47" s="246"/>
      <c r="BU47" s="246"/>
      <c r="BV47" s="246"/>
      <c r="BW47" s="246"/>
      <c r="BX47" s="246"/>
      <c r="BY47" s="246"/>
      <c r="BZ47" s="246"/>
      <c r="CA47" s="246"/>
      <c r="CB47" s="246"/>
      <c r="CC47" s="246"/>
      <c r="CD47" s="246"/>
      <c r="CE47" s="246"/>
      <c r="CF47" s="246"/>
      <c r="CG47" s="246"/>
      <c r="CH47" s="246"/>
      <c r="CI47" s="246"/>
      <c r="CJ47" s="246"/>
      <c r="CK47" s="246"/>
      <c r="CL47" s="246"/>
      <c r="CM47" s="246"/>
      <c r="CN47" s="246"/>
      <c r="CO47" s="246"/>
      <c r="CP47" s="246"/>
      <c r="CQ47" s="246"/>
      <c r="CR47" s="34"/>
      <c r="CS47" s="34"/>
      <c r="CT47" s="34"/>
      <c r="CU47" s="34"/>
      <c r="CV47" s="34"/>
      <c r="CW47" s="229"/>
      <c r="CX47" s="230"/>
      <c r="CY47" s="230"/>
      <c r="CZ47" s="230"/>
      <c r="DA47" s="230"/>
      <c r="DB47" s="230"/>
      <c r="DC47" s="230"/>
      <c r="DD47" s="230"/>
      <c r="DE47" s="230"/>
      <c r="DF47" s="231"/>
      <c r="DG47" s="238"/>
      <c r="DH47" s="239"/>
      <c r="DI47" s="239"/>
      <c r="DJ47" s="239"/>
      <c r="DK47" s="239"/>
      <c r="DL47" s="239"/>
      <c r="DM47" s="239"/>
      <c r="DN47" s="239"/>
      <c r="DO47" s="239"/>
      <c r="DP47" s="239"/>
      <c r="DQ47" s="239"/>
      <c r="DR47" s="239"/>
      <c r="DS47" s="239"/>
      <c r="DT47" s="239"/>
      <c r="DU47" s="239"/>
      <c r="DV47" s="239"/>
      <c r="DW47" s="239"/>
      <c r="DX47" s="239"/>
      <c r="DY47" s="240"/>
      <c r="DZ47" s="39"/>
      <c r="EA47" s="39"/>
      <c r="EB47" s="39"/>
      <c r="EC47" s="39"/>
      <c r="ED47" s="39"/>
      <c r="EE47" s="39"/>
      <c r="EF47" s="39"/>
      <c r="EG47" s="39"/>
      <c r="EH47" s="39"/>
    </row>
    <row r="48" spans="1:138" ht="13.5" customHeight="1" x14ac:dyDescent="0.15">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242" t="s">
        <v>7</v>
      </c>
      <c r="AT48" s="243"/>
      <c r="AU48" s="243"/>
      <c r="AV48" s="243"/>
      <c r="AW48" s="243"/>
      <c r="AX48" s="243"/>
      <c r="AY48" s="244" t="str">
        <f>VLOOKUP(AS48,F68:H112,3,FALSE)</f>
        <v>北海道</v>
      </c>
      <c r="AZ48" s="245"/>
      <c r="BA48" s="245"/>
      <c r="BB48" s="245"/>
      <c r="BC48" s="245"/>
      <c r="BD48" s="245"/>
      <c r="BE48" s="245"/>
      <c r="BF48" s="245"/>
      <c r="BG48" s="245"/>
      <c r="BH48" s="245"/>
      <c r="BI48" s="245"/>
      <c r="BJ48" s="245"/>
      <c r="BK48" s="242" t="s">
        <v>8</v>
      </c>
      <c r="BL48" s="242"/>
      <c r="BM48" s="242"/>
      <c r="BN48" s="242"/>
      <c r="BO48" s="242"/>
      <c r="BP48" s="242"/>
      <c r="BQ48" s="242"/>
      <c r="BR48" s="242"/>
      <c r="BS48" s="242"/>
      <c r="BT48" s="244" t="str">
        <f>VLOOKUP(F65,T68:U247,2,FALSE)</f>
        <v>○○市</v>
      </c>
      <c r="BU48" s="245"/>
      <c r="BV48" s="245"/>
      <c r="BW48" s="245"/>
      <c r="BX48" s="245"/>
      <c r="BY48" s="245"/>
      <c r="BZ48" s="245"/>
      <c r="CA48" s="245"/>
      <c r="CB48" s="245"/>
      <c r="CC48" s="245"/>
      <c r="CD48" s="245"/>
      <c r="CE48" s="245"/>
      <c r="CF48" s="245"/>
      <c r="CG48" s="245"/>
      <c r="CH48" s="245"/>
      <c r="CI48" s="245"/>
      <c r="CJ48" s="245"/>
      <c r="CK48" s="245"/>
      <c r="CL48" s="245"/>
      <c r="CM48" s="245"/>
      <c r="CN48" s="245"/>
      <c r="CO48" s="245"/>
      <c r="CP48" s="245"/>
      <c r="CQ48" s="245"/>
      <c r="CR48" s="34"/>
      <c r="CS48" s="34"/>
      <c r="CT48" s="34"/>
      <c r="CU48" s="34"/>
      <c r="CV48" s="34"/>
      <c r="CW48" s="223" t="s">
        <v>693</v>
      </c>
      <c r="CX48" s="224"/>
      <c r="CY48" s="224"/>
      <c r="CZ48" s="224"/>
      <c r="DA48" s="224"/>
      <c r="DB48" s="224"/>
      <c r="DC48" s="224"/>
      <c r="DD48" s="224"/>
      <c r="DE48" s="224"/>
      <c r="DF48" s="225"/>
      <c r="DG48" s="232"/>
      <c r="DH48" s="233"/>
      <c r="DI48" s="233"/>
      <c r="DJ48" s="233"/>
      <c r="DK48" s="233"/>
      <c r="DL48" s="233"/>
      <c r="DM48" s="233"/>
      <c r="DN48" s="233"/>
      <c r="DO48" s="233"/>
      <c r="DP48" s="233"/>
      <c r="DQ48" s="233"/>
      <c r="DR48" s="233"/>
      <c r="DS48" s="233"/>
      <c r="DT48" s="233"/>
      <c r="DU48" s="233"/>
      <c r="DV48" s="233"/>
      <c r="DW48" s="233"/>
      <c r="DX48" s="233"/>
      <c r="DY48" s="234"/>
      <c r="DZ48" s="39"/>
      <c r="EA48" s="39"/>
      <c r="EB48" s="39"/>
      <c r="EC48" s="39"/>
      <c r="ED48" s="39"/>
      <c r="EE48" s="39"/>
      <c r="EF48" s="39"/>
      <c r="EG48" s="39"/>
      <c r="EH48" s="39"/>
    </row>
    <row r="49" spans="1:138" ht="13.5" customHeight="1" x14ac:dyDescent="0.1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243"/>
      <c r="AT49" s="243"/>
      <c r="AU49" s="243"/>
      <c r="AV49" s="243"/>
      <c r="AW49" s="243"/>
      <c r="AX49" s="243"/>
      <c r="AY49" s="245"/>
      <c r="AZ49" s="245"/>
      <c r="BA49" s="245"/>
      <c r="BB49" s="245"/>
      <c r="BC49" s="245"/>
      <c r="BD49" s="245"/>
      <c r="BE49" s="245"/>
      <c r="BF49" s="245"/>
      <c r="BG49" s="245"/>
      <c r="BH49" s="245"/>
      <c r="BI49" s="245"/>
      <c r="BJ49" s="245"/>
      <c r="BK49" s="242"/>
      <c r="BL49" s="242"/>
      <c r="BM49" s="242"/>
      <c r="BN49" s="242"/>
      <c r="BO49" s="242"/>
      <c r="BP49" s="242"/>
      <c r="BQ49" s="242"/>
      <c r="BR49" s="242"/>
      <c r="BS49" s="242"/>
      <c r="BT49" s="245"/>
      <c r="BU49" s="245"/>
      <c r="BV49" s="245"/>
      <c r="BW49" s="245"/>
      <c r="BX49" s="245"/>
      <c r="BY49" s="245"/>
      <c r="BZ49" s="245"/>
      <c r="CA49" s="245"/>
      <c r="CB49" s="245"/>
      <c r="CC49" s="245"/>
      <c r="CD49" s="245"/>
      <c r="CE49" s="245"/>
      <c r="CF49" s="245"/>
      <c r="CG49" s="245"/>
      <c r="CH49" s="245"/>
      <c r="CI49" s="245"/>
      <c r="CJ49" s="245"/>
      <c r="CK49" s="245"/>
      <c r="CL49" s="245"/>
      <c r="CM49" s="245"/>
      <c r="CN49" s="245"/>
      <c r="CO49" s="245"/>
      <c r="CP49" s="245"/>
      <c r="CQ49" s="245"/>
      <c r="CR49" s="35"/>
      <c r="CS49" s="35"/>
      <c r="CT49" s="35"/>
      <c r="CU49" s="35"/>
      <c r="CV49" s="35"/>
      <c r="CW49" s="226"/>
      <c r="CX49" s="227"/>
      <c r="CY49" s="227"/>
      <c r="CZ49" s="227"/>
      <c r="DA49" s="227"/>
      <c r="DB49" s="227"/>
      <c r="DC49" s="227"/>
      <c r="DD49" s="227"/>
      <c r="DE49" s="227"/>
      <c r="DF49" s="228"/>
      <c r="DG49" s="235"/>
      <c r="DH49" s="236"/>
      <c r="DI49" s="236"/>
      <c r="DJ49" s="236"/>
      <c r="DK49" s="236"/>
      <c r="DL49" s="236"/>
      <c r="DM49" s="236"/>
      <c r="DN49" s="236"/>
      <c r="DO49" s="236"/>
      <c r="DP49" s="236"/>
      <c r="DQ49" s="236"/>
      <c r="DR49" s="236"/>
      <c r="DS49" s="236"/>
      <c r="DT49" s="236"/>
      <c r="DU49" s="236"/>
      <c r="DV49" s="236"/>
      <c r="DW49" s="236"/>
      <c r="DX49" s="236"/>
      <c r="DY49" s="237"/>
      <c r="DZ49" s="35"/>
      <c r="EA49" s="35"/>
      <c r="EB49" s="35"/>
      <c r="EC49" s="35"/>
      <c r="ED49" s="35"/>
      <c r="EE49" s="35"/>
      <c r="EF49" s="35"/>
      <c r="EG49" s="35"/>
      <c r="EH49" s="35"/>
    </row>
    <row r="50" spans="1:138" ht="13.5" customHeight="1" x14ac:dyDescent="0.1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243"/>
      <c r="AT50" s="243"/>
      <c r="AU50" s="243"/>
      <c r="AV50" s="243"/>
      <c r="AW50" s="243"/>
      <c r="AX50" s="243"/>
      <c r="AY50" s="245"/>
      <c r="AZ50" s="245"/>
      <c r="BA50" s="245"/>
      <c r="BB50" s="245"/>
      <c r="BC50" s="245"/>
      <c r="BD50" s="245"/>
      <c r="BE50" s="245"/>
      <c r="BF50" s="245"/>
      <c r="BG50" s="245"/>
      <c r="BH50" s="245"/>
      <c r="BI50" s="245"/>
      <c r="BJ50" s="245"/>
      <c r="BK50" s="242"/>
      <c r="BL50" s="242"/>
      <c r="BM50" s="242"/>
      <c r="BN50" s="242"/>
      <c r="BO50" s="242"/>
      <c r="BP50" s="242"/>
      <c r="BQ50" s="242"/>
      <c r="BR50" s="242"/>
      <c r="BS50" s="242"/>
      <c r="BT50" s="245"/>
      <c r="BU50" s="245"/>
      <c r="BV50" s="245"/>
      <c r="BW50" s="245"/>
      <c r="BX50" s="245"/>
      <c r="BY50" s="245"/>
      <c r="BZ50" s="245"/>
      <c r="CA50" s="245"/>
      <c r="CB50" s="245"/>
      <c r="CC50" s="245"/>
      <c r="CD50" s="245"/>
      <c r="CE50" s="245"/>
      <c r="CF50" s="245"/>
      <c r="CG50" s="245"/>
      <c r="CH50" s="245"/>
      <c r="CI50" s="245"/>
      <c r="CJ50" s="245"/>
      <c r="CK50" s="245"/>
      <c r="CL50" s="245"/>
      <c r="CM50" s="245"/>
      <c r="CN50" s="245"/>
      <c r="CO50" s="245"/>
      <c r="CP50" s="245"/>
      <c r="CQ50" s="245"/>
      <c r="CR50" s="35"/>
      <c r="CS50" s="35"/>
      <c r="CT50" s="35"/>
      <c r="CU50" s="35"/>
      <c r="CV50" s="35"/>
      <c r="CW50" s="229"/>
      <c r="CX50" s="230"/>
      <c r="CY50" s="230"/>
      <c r="CZ50" s="230"/>
      <c r="DA50" s="230"/>
      <c r="DB50" s="230"/>
      <c r="DC50" s="230"/>
      <c r="DD50" s="230"/>
      <c r="DE50" s="230"/>
      <c r="DF50" s="231"/>
      <c r="DG50" s="238"/>
      <c r="DH50" s="239"/>
      <c r="DI50" s="239"/>
      <c r="DJ50" s="239"/>
      <c r="DK50" s="239"/>
      <c r="DL50" s="239"/>
      <c r="DM50" s="239"/>
      <c r="DN50" s="239"/>
      <c r="DO50" s="239"/>
      <c r="DP50" s="239"/>
      <c r="DQ50" s="239"/>
      <c r="DR50" s="239"/>
      <c r="DS50" s="239"/>
      <c r="DT50" s="239"/>
      <c r="DU50" s="239"/>
      <c r="DV50" s="239"/>
      <c r="DW50" s="239"/>
      <c r="DX50" s="239"/>
      <c r="DY50" s="240"/>
      <c r="DZ50" s="35"/>
      <c r="EA50" s="35"/>
      <c r="EB50" s="35"/>
      <c r="EC50" s="35"/>
      <c r="ED50" s="35"/>
      <c r="EE50" s="35"/>
      <c r="EF50" s="35"/>
      <c r="EG50" s="35"/>
      <c r="EH50" s="35"/>
    </row>
    <row r="51" spans="1:138" ht="13.5" customHeight="1" x14ac:dyDescent="0.1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row>
    <row r="52" spans="1:138" ht="13.5" customHeight="1" x14ac:dyDescent="0.1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row>
    <row r="53" spans="1:138" ht="13.5" customHeight="1" x14ac:dyDescent="0.1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row>
    <row r="54" spans="1:138" ht="13.5" customHeight="1" x14ac:dyDescent="0.15">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row>
    <row r="55" spans="1:138" ht="13.5" customHeight="1" x14ac:dyDescent="0.15">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row>
    <row r="56" spans="1:138" ht="13.5" customHeight="1" x14ac:dyDescent="0.15">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row>
    <row r="57" spans="1:138" ht="13.5" customHeight="1" x14ac:dyDescent="0.15">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row>
    <row r="58" spans="1:138" ht="13.5" customHeight="1" x14ac:dyDescent="0.15">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row>
    <row r="59" spans="1:138" ht="13.5" customHeight="1" x14ac:dyDescent="0.15">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row>
    <row r="60" spans="1:138" ht="13.5" customHeight="1" x14ac:dyDescent="0.15">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row>
    <row r="61" spans="1:138" ht="13.5" customHeight="1" x14ac:dyDescent="0.15">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row>
    <row r="62" spans="1:138" ht="13.5" customHeight="1" x14ac:dyDescent="0.15">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c r="EA62" s="35"/>
      <c r="EB62" s="35"/>
      <c r="EC62" s="35"/>
      <c r="ED62" s="35"/>
      <c r="EE62" s="35"/>
      <c r="EF62" s="35"/>
      <c r="EG62" s="35"/>
      <c r="EH62" s="35"/>
    </row>
    <row r="63" spans="1:138" ht="13.5" customHeight="1" x14ac:dyDescent="0.15">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35"/>
      <c r="CF63" s="35"/>
      <c r="CG63" s="35"/>
      <c r="CH63" s="35"/>
      <c r="CI63" s="35"/>
      <c r="CJ63" s="35"/>
      <c r="CK63" s="35"/>
      <c r="CL63" s="35"/>
      <c r="CM63" s="35"/>
      <c r="CN63" s="35"/>
      <c r="CO63" s="35"/>
      <c r="CP63" s="35"/>
      <c r="CQ63" s="35"/>
      <c r="CR63" s="35"/>
      <c r="CS63" s="35"/>
      <c r="CT63" s="35"/>
      <c r="CU63" s="35"/>
      <c r="CV63" s="35"/>
      <c r="CW63" s="35"/>
      <c r="CX63" s="35"/>
      <c r="CY63" s="35"/>
      <c r="CZ63" s="35"/>
      <c r="DA63" s="35"/>
      <c r="DB63" s="35"/>
      <c r="DC63" s="35"/>
      <c r="DD63" s="35"/>
      <c r="DE63" s="35"/>
      <c r="DF63" s="35"/>
      <c r="DG63" s="35"/>
      <c r="DH63" s="35"/>
      <c r="DI63" s="35"/>
      <c r="DJ63" s="35"/>
      <c r="DK63" s="35"/>
      <c r="DL63" s="35"/>
      <c r="DM63" s="35"/>
      <c r="DN63" s="35"/>
      <c r="DO63" s="35"/>
      <c r="DP63" s="35"/>
      <c r="DQ63" s="35"/>
      <c r="DR63" s="35"/>
      <c r="DS63" s="35"/>
      <c r="DT63" s="35"/>
      <c r="DU63" s="35"/>
      <c r="DV63" s="35"/>
      <c r="DW63" s="35"/>
      <c r="DX63" s="35"/>
      <c r="DY63" s="35"/>
      <c r="DZ63" s="35"/>
      <c r="EA63" s="35"/>
      <c r="EB63" s="35"/>
      <c r="EC63" s="35"/>
      <c r="ED63" s="35"/>
      <c r="EE63" s="35"/>
      <c r="EF63" s="35"/>
      <c r="EG63" s="35"/>
      <c r="EH63" s="35"/>
    </row>
    <row r="64" spans="1:138" x14ac:dyDescent="0.15">
      <c r="C64" s="40"/>
      <c r="W64" s="241"/>
      <c r="X64" s="241"/>
      <c r="Y64" s="241"/>
      <c r="Z64" s="241"/>
      <c r="AA64" s="241"/>
      <c r="AB64" s="241"/>
      <c r="AC64" s="241"/>
      <c r="AD64" s="241"/>
    </row>
    <row r="65" spans="3:53" x14ac:dyDescent="0.15">
      <c r="C65" s="41"/>
      <c r="D65" s="42"/>
      <c r="E65" s="42"/>
      <c r="F65" s="178" t="str">
        <f>AS48&amp;BK48</f>
        <v>01999</v>
      </c>
      <c r="J65" s="41"/>
      <c r="K65" s="42"/>
      <c r="L65" s="40"/>
      <c r="M65" s="41"/>
      <c r="S65" s="43"/>
      <c r="AA65" s="41"/>
    </row>
    <row r="66" spans="3:53" x14ac:dyDescent="0.15">
      <c r="C66" s="41"/>
      <c r="D66" s="42"/>
      <c r="E66" s="42"/>
      <c r="J66" s="41"/>
      <c r="K66" s="42"/>
      <c r="L66" s="40"/>
      <c r="M66" s="41"/>
      <c r="S66" s="43"/>
      <c r="AA66" s="41"/>
    </row>
    <row r="67" spans="3:53" x14ac:dyDescent="0.15">
      <c r="C67" s="41"/>
      <c r="D67" s="42"/>
      <c r="E67" s="42"/>
      <c r="J67" s="41"/>
      <c r="K67" s="42"/>
      <c r="L67" s="40"/>
      <c r="M67" s="41"/>
      <c r="S67" s="43"/>
      <c r="AA67" s="41"/>
    </row>
    <row r="68" spans="3:53" ht="27.75" customHeight="1" x14ac:dyDescent="0.15">
      <c r="C68" s="41"/>
      <c r="D68" s="42"/>
      <c r="E68" s="42"/>
      <c r="F68" s="179" t="s">
        <v>9</v>
      </c>
      <c r="H68" s="180" t="s">
        <v>10</v>
      </c>
      <c r="J68" s="41"/>
      <c r="K68" s="42"/>
      <c r="L68" s="40"/>
      <c r="M68" s="41"/>
      <c r="S68" s="179" t="str">
        <f>RIGHT(T68,3)</f>
        <v>100</v>
      </c>
      <c r="T68" s="181" t="s">
        <v>11</v>
      </c>
      <c r="U68" s="181" t="s">
        <v>12</v>
      </c>
      <c r="AA68" s="41"/>
      <c r="AZ68" s="184"/>
      <c r="BA68" s="184"/>
    </row>
    <row r="69" spans="3:53" x14ac:dyDescent="0.15">
      <c r="C69" s="41"/>
      <c r="D69" s="42"/>
      <c r="E69" s="42"/>
      <c r="J69" s="41"/>
      <c r="K69" s="42"/>
      <c r="L69" s="40"/>
      <c r="M69" s="41"/>
      <c r="S69" s="179" t="str">
        <f t="shared" ref="S69:S132" si="0">RIGHT(T69,3)</f>
        <v>202</v>
      </c>
      <c r="T69" s="178" t="s">
        <v>13</v>
      </c>
      <c r="U69" s="181" t="s">
        <v>14</v>
      </c>
      <c r="AA69" s="41"/>
      <c r="AZ69" s="184"/>
      <c r="BA69" s="184"/>
    </row>
    <row r="70" spans="3:53" x14ac:dyDescent="0.15">
      <c r="C70" s="41"/>
      <c r="D70" s="42"/>
      <c r="E70" s="42"/>
      <c r="J70" s="41"/>
      <c r="K70" s="42"/>
      <c r="L70" s="40"/>
      <c r="M70" s="41"/>
      <c r="S70" s="179" t="str">
        <f t="shared" si="0"/>
        <v>203</v>
      </c>
      <c r="T70" s="178" t="s">
        <v>15</v>
      </c>
      <c r="U70" s="181" t="s">
        <v>16</v>
      </c>
      <c r="AA70" s="41"/>
      <c r="AZ70" s="184"/>
      <c r="BA70" s="184"/>
    </row>
    <row r="71" spans="3:53" x14ac:dyDescent="0.15">
      <c r="C71" s="41"/>
      <c r="D71" s="42"/>
      <c r="E71" s="42"/>
      <c r="J71" s="41"/>
      <c r="K71" s="42"/>
      <c r="L71" s="40"/>
      <c r="M71" s="41"/>
      <c r="S71" s="179" t="str">
        <f t="shared" si="0"/>
        <v>204</v>
      </c>
      <c r="T71" s="178" t="s">
        <v>17</v>
      </c>
      <c r="U71" s="181" t="s">
        <v>18</v>
      </c>
      <c r="AA71" s="41"/>
      <c r="AZ71" s="184"/>
      <c r="BA71" s="184"/>
    </row>
    <row r="72" spans="3:53" x14ac:dyDescent="0.15">
      <c r="C72" s="41"/>
      <c r="D72" s="42"/>
      <c r="E72" s="42"/>
      <c r="J72" s="41"/>
      <c r="K72" s="42"/>
      <c r="L72" s="40"/>
      <c r="M72" s="41"/>
      <c r="S72" s="179" t="str">
        <f t="shared" si="0"/>
        <v>205</v>
      </c>
      <c r="T72" s="178" t="s">
        <v>19</v>
      </c>
      <c r="U72" s="181" t="s">
        <v>20</v>
      </c>
      <c r="AA72" s="41"/>
      <c r="AZ72" s="184"/>
      <c r="BA72" s="184"/>
    </row>
    <row r="73" spans="3:53" x14ac:dyDescent="0.15">
      <c r="C73" s="41"/>
      <c r="D73" s="42"/>
      <c r="E73" s="42"/>
      <c r="J73" s="41"/>
      <c r="K73" s="42"/>
      <c r="L73" s="40"/>
      <c r="M73" s="41"/>
      <c r="S73" s="179" t="str">
        <f t="shared" si="0"/>
        <v>206</v>
      </c>
      <c r="T73" s="178" t="s">
        <v>21</v>
      </c>
      <c r="U73" s="181" t="s">
        <v>22</v>
      </c>
      <c r="AA73" s="41"/>
      <c r="AZ73" s="184"/>
      <c r="BA73" s="184"/>
    </row>
    <row r="74" spans="3:53" x14ac:dyDescent="0.15">
      <c r="C74" s="41"/>
      <c r="D74" s="42"/>
      <c r="E74" s="42"/>
      <c r="J74" s="41"/>
      <c r="K74" s="42"/>
      <c r="L74" s="40"/>
      <c r="M74" s="41"/>
      <c r="S74" s="179" t="str">
        <f t="shared" si="0"/>
        <v>207</v>
      </c>
      <c r="T74" s="178" t="s">
        <v>23</v>
      </c>
      <c r="U74" s="181" t="s">
        <v>24</v>
      </c>
      <c r="AA74" s="41"/>
      <c r="AZ74" s="184"/>
      <c r="BA74" s="184"/>
    </row>
    <row r="75" spans="3:53" x14ac:dyDescent="0.15">
      <c r="C75" s="41"/>
      <c r="D75" s="42"/>
      <c r="E75" s="42"/>
      <c r="J75" s="41"/>
      <c r="K75" s="42"/>
      <c r="L75" s="40"/>
      <c r="M75" s="41"/>
      <c r="S75" s="179" t="str">
        <f t="shared" si="0"/>
        <v>208</v>
      </c>
      <c r="T75" s="178" t="s">
        <v>25</v>
      </c>
      <c r="U75" s="181" t="s">
        <v>26</v>
      </c>
      <c r="AA75" s="41"/>
      <c r="AZ75" s="184"/>
      <c r="BA75" s="184"/>
    </row>
    <row r="76" spans="3:53" x14ac:dyDescent="0.15">
      <c r="C76" s="41"/>
      <c r="D76" s="42"/>
      <c r="E76" s="42"/>
      <c r="J76" s="41"/>
      <c r="K76" s="42"/>
      <c r="L76" s="40"/>
      <c r="M76" s="41"/>
      <c r="S76" s="179" t="str">
        <f t="shared" si="0"/>
        <v>209</v>
      </c>
      <c r="T76" s="178" t="s">
        <v>27</v>
      </c>
      <c r="U76" s="181" t="s">
        <v>28</v>
      </c>
      <c r="AA76" s="41"/>
      <c r="AZ76" s="184"/>
      <c r="BA76" s="184"/>
    </row>
    <row r="77" spans="3:53" x14ac:dyDescent="0.15">
      <c r="C77" s="41"/>
      <c r="D77" s="42"/>
      <c r="E77" s="42"/>
      <c r="J77" s="41"/>
      <c r="K77" s="42"/>
      <c r="L77" s="40"/>
      <c r="M77" s="41"/>
      <c r="S77" s="179" t="str">
        <f t="shared" si="0"/>
        <v>210</v>
      </c>
      <c r="T77" s="178" t="s">
        <v>29</v>
      </c>
      <c r="U77" s="181" t="s">
        <v>30</v>
      </c>
      <c r="AA77" s="41"/>
    </row>
    <row r="78" spans="3:53" x14ac:dyDescent="0.15">
      <c r="C78" s="41"/>
      <c r="D78" s="42"/>
      <c r="E78" s="42"/>
      <c r="J78" s="41"/>
      <c r="K78" s="42"/>
      <c r="L78" s="40"/>
      <c r="M78" s="41"/>
      <c r="S78" s="179" t="str">
        <f t="shared" si="0"/>
        <v>211</v>
      </c>
      <c r="T78" s="178" t="s">
        <v>31</v>
      </c>
      <c r="U78" s="181" t="s">
        <v>32</v>
      </c>
      <c r="AA78" s="41"/>
    </row>
    <row r="79" spans="3:53" x14ac:dyDescent="0.15">
      <c r="C79" s="41"/>
      <c r="D79" s="42"/>
      <c r="E79" s="42"/>
      <c r="J79" s="41"/>
      <c r="K79" s="42"/>
      <c r="L79" s="40"/>
      <c r="M79" s="41"/>
      <c r="S79" s="179" t="str">
        <f t="shared" si="0"/>
        <v>212</v>
      </c>
      <c r="T79" s="178" t="s">
        <v>33</v>
      </c>
      <c r="U79" s="181" t="s">
        <v>34</v>
      </c>
      <c r="AA79" s="41"/>
    </row>
    <row r="80" spans="3:53" x14ac:dyDescent="0.15">
      <c r="C80" s="41"/>
      <c r="D80" s="42"/>
      <c r="E80" s="42"/>
      <c r="J80" s="41"/>
      <c r="K80" s="42"/>
      <c r="L80" s="40"/>
      <c r="M80" s="41"/>
      <c r="S80" s="179" t="str">
        <f t="shared" si="0"/>
        <v>213</v>
      </c>
      <c r="T80" s="178" t="s">
        <v>35</v>
      </c>
      <c r="U80" s="181" t="s">
        <v>36</v>
      </c>
      <c r="AA80" s="41"/>
    </row>
    <row r="81" spans="3:27" x14ac:dyDescent="0.15">
      <c r="C81" s="41"/>
      <c r="D81" s="42"/>
      <c r="E81" s="42"/>
      <c r="J81" s="41"/>
      <c r="K81" s="42"/>
      <c r="L81" s="40"/>
      <c r="M81" s="41"/>
      <c r="S81" s="179" t="str">
        <f t="shared" si="0"/>
        <v>214</v>
      </c>
      <c r="T81" s="178" t="s">
        <v>37</v>
      </c>
      <c r="U81" s="181" t="s">
        <v>38</v>
      </c>
      <c r="AA81" s="41"/>
    </row>
    <row r="82" spans="3:27" x14ac:dyDescent="0.15">
      <c r="C82" s="41"/>
      <c r="D82" s="42"/>
      <c r="E82" s="42"/>
      <c r="J82" s="41"/>
      <c r="K82" s="42"/>
      <c r="L82" s="40"/>
      <c r="M82" s="41"/>
      <c r="S82" s="179" t="str">
        <f t="shared" si="0"/>
        <v>215</v>
      </c>
      <c r="T82" s="178" t="s">
        <v>39</v>
      </c>
      <c r="U82" s="181" t="s">
        <v>40</v>
      </c>
      <c r="AA82" s="41"/>
    </row>
    <row r="83" spans="3:27" x14ac:dyDescent="0.15">
      <c r="C83" s="41"/>
      <c r="D83" s="42"/>
      <c r="E83" s="42"/>
      <c r="J83" s="41"/>
      <c r="K83" s="42"/>
      <c r="L83" s="40"/>
      <c r="M83" s="41"/>
      <c r="S83" s="179" t="str">
        <f t="shared" si="0"/>
        <v>216</v>
      </c>
      <c r="T83" s="178" t="s">
        <v>41</v>
      </c>
      <c r="U83" s="181" t="s">
        <v>42</v>
      </c>
      <c r="AA83" s="41"/>
    </row>
    <row r="84" spans="3:27" x14ac:dyDescent="0.15">
      <c r="C84" s="41"/>
      <c r="D84" s="42"/>
      <c r="E84" s="42"/>
      <c r="J84" s="41"/>
      <c r="K84" s="42"/>
      <c r="L84" s="40"/>
      <c r="M84" s="41"/>
      <c r="S84" s="179" t="str">
        <f t="shared" si="0"/>
        <v>217</v>
      </c>
      <c r="T84" s="178" t="s">
        <v>43</v>
      </c>
      <c r="U84" s="181" t="s">
        <v>44</v>
      </c>
      <c r="AA84" s="41"/>
    </row>
    <row r="85" spans="3:27" x14ac:dyDescent="0.15">
      <c r="C85" s="41"/>
      <c r="D85" s="42"/>
      <c r="E85" s="42"/>
      <c r="J85" s="41"/>
      <c r="K85" s="42"/>
      <c r="L85" s="40"/>
      <c r="M85" s="41"/>
      <c r="S85" s="179" t="str">
        <f t="shared" si="0"/>
        <v>218</v>
      </c>
      <c r="T85" s="178" t="s">
        <v>45</v>
      </c>
      <c r="U85" s="181" t="s">
        <v>46</v>
      </c>
      <c r="AA85" s="41"/>
    </row>
    <row r="86" spans="3:27" x14ac:dyDescent="0.15">
      <c r="C86" s="41"/>
      <c r="D86" s="42"/>
      <c r="E86" s="42"/>
      <c r="J86" s="41"/>
      <c r="K86" s="42"/>
      <c r="L86" s="40"/>
      <c r="M86" s="41"/>
      <c r="S86" s="179" t="str">
        <f t="shared" si="0"/>
        <v>219</v>
      </c>
      <c r="T86" s="178" t="s">
        <v>47</v>
      </c>
      <c r="U86" s="181" t="s">
        <v>48</v>
      </c>
      <c r="AA86" s="41"/>
    </row>
    <row r="87" spans="3:27" x14ac:dyDescent="0.15">
      <c r="C87" s="41"/>
      <c r="D87" s="42"/>
      <c r="E87" s="42"/>
      <c r="J87" s="41"/>
      <c r="K87" s="42"/>
      <c r="L87" s="40"/>
      <c r="M87" s="41"/>
      <c r="S87" s="179" t="str">
        <f t="shared" si="0"/>
        <v>220</v>
      </c>
      <c r="T87" s="178" t="s">
        <v>49</v>
      </c>
      <c r="U87" s="181" t="s">
        <v>50</v>
      </c>
      <c r="AA87" s="41"/>
    </row>
    <row r="88" spans="3:27" x14ac:dyDescent="0.15">
      <c r="C88" s="41"/>
      <c r="D88" s="42"/>
      <c r="E88" s="42"/>
      <c r="J88" s="41"/>
      <c r="K88" s="42"/>
      <c r="L88" s="40"/>
      <c r="M88" s="41"/>
      <c r="S88" s="179" t="str">
        <f t="shared" si="0"/>
        <v>221</v>
      </c>
      <c r="T88" s="178" t="s">
        <v>51</v>
      </c>
      <c r="U88" s="181" t="s">
        <v>52</v>
      </c>
      <c r="AA88" s="41"/>
    </row>
    <row r="89" spans="3:27" x14ac:dyDescent="0.15">
      <c r="C89" s="41"/>
      <c r="D89" s="42"/>
      <c r="E89" s="42"/>
      <c r="J89" s="41"/>
      <c r="K89" s="42"/>
      <c r="L89" s="40"/>
      <c r="M89" s="41"/>
      <c r="S89" s="179" t="str">
        <f t="shared" si="0"/>
        <v>222</v>
      </c>
      <c r="T89" s="178" t="s">
        <v>53</v>
      </c>
      <c r="U89" s="181" t="s">
        <v>54</v>
      </c>
      <c r="AA89" s="41"/>
    </row>
    <row r="90" spans="3:27" x14ac:dyDescent="0.15">
      <c r="C90" s="41"/>
      <c r="D90" s="42"/>
      <c r="E90" s="42"/>
      <c r="J90" s="41"/>
      <c r="K90" s="42"/>
      <c r="L90" s="40"/>
      <c r="M90" s="41"/>
      <c r="S90" s="179" t="str">
        <f t="shared" si="0"/>
        <v>223</v>
      </c>
      <c r="T90" s="178" t="s">
        <v>55</v>
      </c>
      <c r="U90" s="181" t="s">
        <v>56</v>
      </c>
      <c r="AA90" s="41"/>
    </row>
    <row r="91" spans="3:27" x14ac:dyDescent="0.15">
      <c r="C91" s="41"/>
      <c r="D91" s="42"/>
      <c r="E91" s="42"/>
      <c r="J91" s="41"/>
      <c r="K91" s="42"/>
      <c r="L91" s="40"/>
      <c r="M91" s="41"/>
      <c r="S91" s="179" t="str">
        <f t="shared" si="0"/>
        <v>224</v>
      </c>
      <c r="T91" s="178" t="s">
        <v>57</v>
      </c>
      <c r="U91" s="181" t="s">
        <v>58</v>
      </c>
      <c r="AA91" s="41"/>
    </row>
    <row r="92" spans="3:27" x14ac:dyDescent="0.15">
      <c r="C92" s="41"/>
      <c r="D92" s="42"/>
      <c r="E92" s="42"/>
      <c r="J92" s="41"/>
      <c r="K92" s="42"/>
      <c r="L92" s="40"/>
      <c r="M92" s="41"/>
      <c r="S92" s="179" t="str">
        <f t="shared" si="0"/>
        <v>225</v>
      </c>
      <c r="T92" s="178" t="s">
        <v>59</v>
      </c>
      <c r="U92" s="181" t="s">
        <v>60</v>
      </c>
      <c r="AA92" s="41"/>
    </row>
    <row r="93" spans="3:27" x14ac:dyDescent="0.15">
      <c r="C93" s="41"/>
      <c r="D93" s="42"/>
      <c r="E93" s="42"/>
      <c r="J93" s="41"/>
      <c r="K93" s="42"/>
      <c r="L93" s="40"/>
      <c r="M93" s="41"/>
      <c r="S93" s="179" t="str">
        <f t="shared" si="0"/>
        <v>226</v>
      </c>
      <c r="T93" s="178" t="s">
        <v>61</v>
      </c>
      <c r="U93" s="181" t="s">
        <v>62</v>
      </c>
      <c r="AA93" s="41"/>
    </row>
    <row r="94" spans="3:27" x14ac:dyDescent="0.15">
      <c r="C94" s="41"/>
      <c r="D94" s="42"/>
      <c r="E94" s="42"/>
      <c r="J94" s="41"/>
      <c r="K94" s="42"/>
      <c r="L94" s="40"/>
      <c r="M94" s="41"/>
      <c r="S94" s="179" t="str">
        <f t="shared" si="0"/>
        <v>227</v>
      </c>
      <c r="T94" s="178" t="s">
        <v>63</v>
      </c>
      <c r="U94" s="181" t="s">
        <v>64</v>
      </c>
      <c r="AA94" s="41"/>
    </row>
    <row r="95" spans="3:27" x14ac:dyDescent="0.15">
      <c r="C95" s="41"/>
      <c r="D95" s="42"/>
      <c r="E95" s="42"/>
      <c r="J95" s="41"/>
      <c r="K95" s="42"/>
      <c r="L95" s="40"/>
      <c r="M95" s="41"/>
      <c r="S95" s="179" t="str">
        <f t="shared" si="0"/>
        <v>228</v>
      </c>
      <c r="T95" s="178" t="s">
        <v>65</v>
      </c>
      <c r="U95" s="181" t="s">
        <v>66</v>
      </c>
      <c r="AA95" s="41"/>
    </row>
    <row r="96" spans="3:27" x14ac:dyDescent="0.15">
      <c r="C96" s="41"/>
      <c r="D96" s="42"/>
      <c r="E96" s="42"/>
      <c r="J96" s="41"/>
      <c r="K96" s="42"/>
      <c r="L96" s="40"/>
      <c r="M96" s="41"/>
      <c r="S96" s="179" t="str">
        <f t="shared" si="0"/>
        <v>229</v>
      </c>
      <c r="T96" s="178" t="s">
        <v>67</v>
      </c>
      <c r="U96" s="181" t="s">
        <v>68</v>
      </c>
      <c r="AA96" s="41"/>
    </row>
    <row r="97" spans="3:27" x14ac:dyDescent="0.15">
      <c r="C97" s="41"/>
      <c r="D97" s="42"/>
      <c r="E97" s="42"/>
      <c r="J97" s="41"/>
      <c r="K97" s="42"/>
      <c r="L97" s="40"/>
      <c r="M97" s="41"/>
      <c r="S97" s="179" t="str">
        <f t="shared" si="0"/>
        <v>230</v>
      </c>
      <c r="T97" s="178" t="s">
        <v>69</v>
      </c>
      <c r="U97" s="181" t="s">
        <v>70</v>
      </c>
      <c r="AA97" s="41"/>
    </row>
    <row r="98" spans="3:27" x14ac:dyDescent="0.15">
      <c r="C98" s="41"/>
      <c r="D98" s="42"/>
      <c r="E98" s="42"/>
      <c r="J98" s="41"/>
      <c r="K98" s="42"/>
      <c r="L98" s="40"/>
      <c r="M98" s="41"/>
      <c r="S98" s="179" t="str">
        <f t="shared" si="0"/>
        <v>231</v>
      </c>
      <c r="T98" s="178" t="s">
        <v>71</v>
      </c>
      <c r="U98" s="181" t="s">
        <v>72</v>
      </c>
      <c r="AA98" s="41"/>
    </row>
    <row r="99" spans="3:27" x14ac:dyDescent="0.15">
      <c r="C99" s="41"/>
      <c r="D99" s="42"/>
      <c r="E99" s="42"/>
      <c r="J99" s="41"/>
      <c r="K99" s="42"/>
      <c r="L99" s="40"/>
      <c r="M99" s="41"/>
      <c r="S99" s="179" t="str">
        <f t="shared" si="0"/>
        <v>233</v>
      </c>
      <c r="T99" s="178" t="s">
        <v>73</v>
      </c>
      <c r="U99" s="181" t="s">
        <v>74</v>
      </c>
      <c r="AA99" s="41"/>
    </row>
    <row r="100" spans="3:27" x14ac:dyDescent="0.15">
      <c r="C100" s="41"/>
      <c r="D100" s="42"/>
      <c r="E100" s="42"/>
      <c r="J100" s="41"/>
      <c r="K100" s="42"/>
      <c r="L100" s="40"/>
      <c r="M100" s="41"/>
      <c r="S100" s="179" t="str">
        <f t="shared" si="0"/>
        <v>234</v>
      </c>
      <c r="T100" s="178" t="s">
        <v>75</v>
      </c>
      <c r="U100" s="181" t="s">
        <v>76</v>
      </c>
      <c r="AA100" s="41"/>
    </row>
    <row r="101" spans="3:27" x14ac:dyDescent="0.15">
      <c r="C101" s="41"/>
      <c r="D101" s="42"/>
      <c r="E101" s="42"/>
      <c r="J101" s="41"/>
      <c r="K101" s="42"/>
      <c r="L101" s="40"/>
      <c r="M101" s="41"/>
      <c r="S101" s="179" t="str">
        <f t="shared" si="0"/>
        <v>235</v>
      </c>
      <c r="T101" s="178" t="s">
        <v>77</v>
      </c>
      <c r="U101" s="181" t="s">
        <v>78</v>
      </c>
      <c r="AA101" s="41"/>
    </row>
    <row r="102" spans="3:27" x14ac:dyDescent="0.15">
      <c r="C102" s="41"/>
      <c r="D102" s="42"/>
      <c r="E102" s="42"/>
      <c r="J102" s="41"/>
      <c r="K102" s="42"/>
      <c r="L102" s="40"/>
      <c r="M102" s="41"/>
      <c r="S102" s="179" t="str">
        <f t="shared" si="0"/>
        <v>236</v>
      </c>
      <c r="T102" s="178" t="s">
        <v>79</v>
      </c>
      <c r="U102" s="181" t="s">
        <v>80</v>
      </c>
      <c r="AA102" s="41"/>
    </row>
    <row r="103" spans="3:27" x14ac:dyDescent="0.15">
      <c r="C103" s="41"/>
      <c r="D103" s="42"/>
      <c r="E103" s="42"/>
      <c r="J103" s="41"/>
      <c r="K103" s="42"/>
      <c r="L103" s="40"/>
      <c r="M103" s="41"/>
      <c r="S103" s="179" t="str">
        <f t="shared" si="0"/>
        <v>303</v>
      </c>
      <c r="T103" s="178" t="s">
        <v>81</v>
      </c>
      <c r="U103" s="181" t="s">
        <v>82</v>
      </c>
      <c r="AA103" s="41"/>
    </row>
    <row r="104" spans="3:27" x14ac:dyDescent="0.15">
      <c r="C104" s="41"/>
      <c r="D104" s="42"/>
      <c r="E104" s="42"/>
      <c r="J104" s="41"/>
      <c r="K104" s="42"/>
      <c r="L104" s="40"/>
      <c r="M104" s="41"/>
      <c r="S104" s="179" t="str">
        <f t="shared" si="0"/>
        <v>304</v>
      </c>
      <c r="T104" s="178" t="s">
        <v>83</v>
      </c>
      <c r="U104" s="181" t="s">
        <v>84</v>
      </c>
      <c r="AA104" s="41"/>
    </row>
    <row r="105" spans="3:27" x14ac:dyDescent="0.15">
      <c r="C105" s="41"/>
      <c r="D105" s="42"/>
      <c r="E105" s="42"/>
      <c r="J105" s="41"/>
      <c r="K105" s="42"/>
      <c r="L105" s="40"/>
      <c r="M105" s="41"/>
      <c r="S105" s="179" t="str">
        <f t="shared" si="0"/>
        <v>331</v>
      </c>
      <c r="T105" s="178" t="s">
        <v>85</v>
      </c>
      <c r="U105" s="181" t="s">
        <v>86</v>
      </c>
      <c r="AA105" s="41"/>
    </row>
    <row r="106" spans="3:27" x14ac:dyDescent="0.15">
      <c r="C106" s="41"/>
      <c r="D106" s="42"/>
      <c r="E106" s="42"/>
      <c r="J106" s="41"/>
      <c r="K106" s="42"/>
      <c r="L106" s="40"/>
      <c r="M106" s="41"/>
      <c r="S106" s="179" t="str">
        <f t="shared" si="0"/>
        <v>332</v>
      </c>
      <c r="T106" s="178" t="s">
        <v>87</v>
      </c>
      <c r="U106" s="181" t="s">
        <v>88</v>
      </c>
      <c r="AA106" s="41"/>
    </row>
    <row r="107" spans="3:27" x14ac:dyDescent="0.15">
      <c r="C107" s="41"/>
      <c r="D107" s="42"/>
      <c r="E107" s="42"/>
      <c r="J107" s="41"/>
      <c r="K107" s="42"/>
      <c r="L107" s="40"/>
      <c r="M107" s="41"/>
      <c r="S107" s="179" t="str">
        <f t="shared" si="0"/>
        <v>333</v>
      </c>
      <c r="T107" s="178" t="s">
        <v>89</v>
      </c>
      <c r="U107" s="181" t="s">
        <v>90</v>
      </c>
      <c r="AA107" s="41"/>
    </row>
    <row r="108" spans="3:27" x14ac:dyDescent="0.15">
      <c r="C108" s="41"/>
      <c r="D108" s="42"/>
      <c r="E108" s="42"/>
      <c r="J108" s="41"/>
      <c r="K108" s="42"/>
      <c r="L108" s="40"/>
      <c r="M108" s="41"/>
      <c r="S108" s="179" t="str">
        <f t="shared" si="0"/>
        <v>334</v>
      </c>
      <c r="T108" s="178" t="s">
        <v>91</v>
      </c>
      <c r="U108" s="181" t="s">
        <v>92</v>
      </c>
      <c r="AA108" s="41"/>
    </row>
    <row r="109" spans="3:27" x14ac:dyDescent="0.15">
      <c r="C109" s="41"/>
      <c r="D109" s="42"/>
      <c r="E109" s="42"/>
      <c r="J109" s="41"/>
      <c r="K109" s="42"/>
      <c r="L109" s="40"/>
      <c r="M109" s="41"/>
      <c r="S109" s="179" t="str">
        <f t="shared" si="0"/>
        <v>337</v>
      </c>
      <c r="T109" s="178" t="s">
        <v>93</v>
      </c>
      <c r="U109" s="181" t="s">
        <v>94</v>
      </c>
      <c r="AA109" s="41"/>
    </row>
    <row r="110" spans="3:27" x14ac:dyDescent="0.15">
      <c r="C110" s="41"/>
      <c r="D110" s="42"/>
      <c r="E110" s="42"/>
      <c r="J110" s="41"/>
      <c r="K110" s="42"/>
      <c r="L110" s="40"/>
      <c r="M110" s="41"/>
      <c r="S110" s="179" t="str">
        <f t="shared" si="0"/>
        <v>343</v>
      </c>
      <c r="T110" s="178" t="s">
        <v>95</v>
      </c>
      <c r="U110" s="181" t="s">
        <v>96</v>
      </c>
      <c r="AA110" s="41"/>
    </row>
    <row r="111" spans="3:27" x14ac:dyDescent="0.15">
      <c r="C111" s="41"/>
      <c r="D111" s="42"/>
      <c r="E111" s="42"/>
      <c r="J111" s="41"/>
      <c r="K111" s="42"/>
      <c r="L111" s="40"/>
      <c r="M111" s="41"/>
      <c r="S111" s="179" t="str">
        <f t="shared" si="0"/>
        <v>345</v>
      </c>
      <c r="T111" s="178" t="s">
        <v>97</v>
      </c>
      <c r="U111" s="181" t="s">
        <v>98</v>
      </c>
      <c r="AA111" s="41"/>
    </row>
    <row r="112" spans="3:27" x14ac:dyDescent="0.15">
      <c r="C112" s="40"/>
      <c r="J112" s="41"/>
      <c r="K112" s="42"/>
      <c r="L112" s="40"/>
      <c r="M112" s="41"/>
      <c r="S112" s="179" t="str">
        <f t="shared" si="0"/>
        <v>346</v>
      </c>
      <c r="T112" s="178" t="s">
        <v>99</v>
      </c>
      <c r="U112" s="181" t="s">
        <v>100</v>
      </c>
      <c r="AA112" s="41"/>
    </row>
    <row r="113" spans="3:27" x14ac:dyDescent="0.15">
      <c r="J113" s="41"/>
      <c r="K113" s="42"/>
      <c r="L113" s="40"/>
      <c r="M113" s="41"/>
      <c r="S113" s="179" t="str">
        <f t="shared" si="0"/>
        <v>347</v>
      </c>
      <c r="T113" s="178" t="s">
        <v>101</v>
      </c>
      <c r="U113" s="181" t="s">
        <v>102</v>
      </c>
      <c r="AA113" s="41"/>
    </row>
    <row r="114" spans="3:27" x14ac:dyDescent="0.15">
      <c r="J114" s="41"/>
      <c r="K114" s="42"/>
      <c r="L114" s="40"/>
      <c r="M114" s="41"/>
      <c r="S114" s="179" t="str">
        <f t="shared" si="0"/>
        <v>361</v>
      </c>
      <c r="T114" s="178" t="s">
        <v>103</v>
      </c>
      <c r="U114" s="181" t="s">
        <v>104</v>
      </c>
      <c r="AA114" s="41"/>
    </row>
    <row r="115" spans="3:27" x14ac:dyDescent="0.15">
      <c r="J115" s="41"/>
      <c r="K115" s="42"/>
      <c r="L115" s="40"/>
      <c r="M115" s="41"/>
      <c r="S115" s="179" t="str">
        <f t="shared" si="0"/>
        <v>362</v>
      </c>
      <c r="T115" s="178" t="s">
        <v>105</v>
      </c>
      <c r="U115" s="181" t="s">
        <v>106</v>
      </c>
      <c r="AA115" s="41"/>
    </row>
    <row r="116" spans="3:27" x14ac:dyDescent="0.15">
      <c r="C116" s="185" t="s">
        <v>107</v>
      </c>
      <c r="D116" s="184"/>
      <c r="J116" s="41"/>
      <c r="K116" s="42"/>
      <c r="L116" s="40"/>
      <c r="M116" s="41"/>
      <c r="S116" s="179" t="str">
        <f t="shared" si="0"/>
        <v>363</v>
      </c>
      <c r="T116" s="178" t="s">
        <v>108</v>
      </c>
      <c r="U116" s="181" t="s">
        <v>109</v>
      </c>
      <c r="AA116" s="41"/>
    </row>
    <row r="117" spans="3:27" x14ac:dyDescent="0.15">
      <c r="C117" s="185" t="s">
        <v>110</v>
      </c>
      <c r="D117" s="184"/>
      <c r="J117" s="41"/>
      <c r="K117" s="42"/>
      <c r="L117" s="40"/>
      <c r="M117" s="41"/>
      <c r="S117" s="179" t="str">
        <f t="shared" si="0"/>
        <v>364</v>
      </c>
      <c r="T117" s="178" t="s">
        <v>111</v>
      </c>
      <c r="U117" s="181" t="s">
        <v>112</v>
      </c>
      <c r="AA117" s="41"/>
    </row>
    <row r="118" spans="3:27" x14ac:dyDescent="0.15">
      <c r="C118" s="185" t="s">
        <v>113</v>
      </c>
      <c r="D118" s="184"/>
      <c r="J118" s="41"/>
      <c r="K118" s="42"/>
      <c r="L118" s="40"/>
      <c r="M118" s="41"/>
      <c r="S118" s="179" t="str">
        <f t="shared" si="0"/>
        <v>367</v>
      </c>
      <c r="T118" s="178" t="s">
        <v>114</v>
      </c>
      <c r="U118" s="181" t="s">
        <v>115</v>
      </c>
      <c r="AA118" s="41"/>
    </row>
    <row r="119" spans="3:27" x14ac:dyDescent="0.15">
      <c r="C119" s="185" t="s">
        <v>116</v>
      </c>
      <c r="D119" s="184"/>
      <c r="J119" s="41"/>
      <c r="K119" s="42"/>
      <c r="L119" s="40"/>
      <c r="M119" s="41"/>
      <c r="S119" s="179" t="str">
        <f t="shared" si="0"/>
        <v>370</v>
      </c>
      <c r="T119" s="178" t="s">
        <v>117</v>
      </c>
      <c r="U119" s="181" t="s">
        <v>118</v>
      </c>
      <c r="AA119" s="41"/>
    </row>
    <row r="120" spans="3:27" x14ac:dyDescent="0.15">
      <c r="C120" s="185" t="s">
        <v>119</v>
      </c>
      <c r="D120" s="184"/>
      <c r="J120" s="41"/>
      <c r="K120" s="42"/>
      <c r="L120" s="40"/>
      <c r="M120" s="41"/>
      <c r="S120" s="179" t="str">
        <f t="shared" si="0"/>
        <v>371</v>
      </c>
      <c r="T120" s="178" t="s">
        <v>120</v>
      </c>
      <c r="U120" s="181" t="s">
        <v>121</v>
      </c>
      <c r="AA120" s="41"/>
    </row>
    <row r="121" spans="3:27" x14ac:dyDescent="0.15">
      <c r="C121" s="185" t="s">
        <v>122</v>
      </c>
      <c r="D121" s="184"/>
      <c r="J121" s="41"/>
      <c r="K121" s="42"/>
      <c r="L121" s="40"/>
      <c r="M121" s="41"/>
      <c r="S121" s="179" t="str">
        <f t="shared" si="0"/>
        <v>391</v>
      </c>
      <c r="T121" s="178" t="s">
        <v>123</v>
      </c>
      <c r="U121" s="181" t="s">
        <v>124</v>
      </c>
      <c r="AA121" s="41"/>
    </row>
    <row r="122" spans="3:27" x14ac:dyDescent="0.15">
      <c r="C122" s="185" t="s">
        <v>125</v>
      </c>
      <c r="D122" s="184"/>
      <c r="J122" s="41"/>
      <c r="K122" s="42"/>
      <c r="L122" s="40"/>
      <c r="M122" s="41"/>
      <c r="S122" s="179" t="str">
        <f t="shared" si="0"/>
        <v>392</v>
      </c>
      <c r="T122" s="178" t="s">
        <v>126</v>
      </c>
      <c r="U122" s="181" t="s">
        <v>127</v>
      </c>
      <c r="AA122" s="41"/>
    </row>
    <row r="123" spans="3:27" x14ac:dyDescent="0.15">
      <c r="C123" s="185" t="s">
        <v>128</v>
      </c>
      <c r="D123" s="184"/>
      <c r="J123" s="41"/>
      <c r="K123" s="42"/>
      <c r="L123" s="40"/>
      <c r="M123" s="41"/>
      <c r="S123" s="179" t="str">
        <f t="shared" si="0"/>
        <v>393</v>
      </c>
      <c r="T123" s="178" t="s">
        <v>129</v>
      </c>
      <c r="U123" s="181" t="s">
        <v>130</v>
      </c>
      <c r="AA123" s="41"/>
    </row>
    <row r="124" spans="3:27" x14ac:dyDescent="0.15">
      <c r="C124" s="185" t="s">
        <v>131</v>
      </c>
      <c r="D124" s="184"/>
      <c r="J124" s="41"/>
      <c r="K124" s="42"/>
      <c r="L124" s="40"/>
      <c r="M124" s="41"/>
      <c r="S124" s="179" t="str">
        <f t="shared" si="0"/>
        <v>394</v>
      </c>
      <c r="T124" s="178" t="s">
        <v>132</v>
      </c>
      <c r="U124" s="181" t="s">
        <v>133</v>
      </c>
      <c r="AA124" s="41"/>
    </row>
    <row r="125" spans="3:27" x14ac:dyDescent="0.15">
      <c r="C125" s="185" t="s">
        <v>134</v>
      </c>
      <c r="D125" s="184"/>
      <c r="J125" s="41"/>
      <c r="K125" s="42"/>
      <c r="L125" s="40"/>
      <c r="M125" s="41"/>
      <c r="S125" s="179" t="str">
        <f t="shared" si="0"/>
        <v>395</v>
      </c>
      <c r="T125" s="178" t="s">
        <v>135</v>
      </c>
      <c r="U125" s="181" t="s">
        <v>136</v>
      </c>
      <c r="AA125" s="41"/>
    </row>
    <row r="126" spans="3:27" x14ac:dyDescent="0.15">
      <c r="C126" s="185" t="s">
        <v>137</v>
      </c>
      <c r="D126" s="184"/>
      <c r="J126" s="41"/>
      <c r="K126" s="42"/>
      <c r="L126" s="40"/>
      <c r="M126" s="41"/>
      <c r="S126" s="179" t="str">
        <f t="shared" si="0"/>
        <v>396</v>
      </c>
      <c r="T126" s="178" t="s">
        <v>138</v>
      </c>
      <c r="U126" s="181" t="s">
        <v>139</v>
      </c>
      <c r="AA126" s="41"/>
    </row>
    <row r="127" spans="3:27" x14ac:dyDescent="0.15">
      <c r="C127" s="185" t="s">
        <v>140</v>
      </c>
      <c r="D127" s="184"/>
      <c r="J127" s="41"/>
      <c r="K127" s="42"/>
      <c r="L127" s="40"/>
      <c r="M127" s="41"/>
      <c r="S127" s="179" t="str">
        <f t="shared" si="0"/>
        <v>397</v>
      </c>
      <c r="T127" s="178" t="s">
        <v>141</v>
      </c>
      <c r="U127" s="181" t="s">
        <v>142</v>
      </c>
      <c r="AA127" s="41"/>
    </row>
    <row r="128" spans="3:27" x14ac:dyDescent="0.15">
      <c r="C128" s="186" t="s">
        <v>143</v>
      </c>
      <c r="D128" s="184"/>
      <c r="J128" s="41"/>
      <c r="K128" s="42"/>
      <c r="L128" s="40"/>
      <c r="M128" s="41"/>
      <c r="S128" s="179" t="str">
        <f t="shared" si="0"/>
        <v>398</v>
      </c>
      <c r="T128" s="178" t="s">
        <v>144</v>
      </c>
      <c r="U128" s="181" t="s">
        <v>145</v>
      </c>
      <c r="AA128" s="41"/>
    </row>
    <row r="129" spans="3:27" x14ac:dyDescent="0.15">
      <c r="C129" s="186" t="s">
        <v>146</v>
      </c>
      <c r="D129" s="184"/>
      <c r="J129" s="41"/>
      <c r="K129" s="42"/>
      <c r="L129" s="40"/>
      <c r="M129" s="41"/>
      <c r="S129" s="179" t="str">
        <f t="shared" si="0"/>
        <v>399</v>
      </c>
      <c r="T129" s="178" t="s">
        <v>147</v>
      </c>
      <c r="U129" s="181" t="s">
        <v>148</v>
      </c>
      <c r="AA129" s="41"/>
    </row>
    <row r="130" spans="3:27" x14ac:dyDescent="0.15">
      <c r="C130" s="186" t="s">
        <v>149</v>
      </c>
      <c r="D130" s="184"/>
      <c r="J130" s="41"/>
      <c r="K130" s="42"/>
      <c r="L130" s="40"/>
      <c r="M130" s="41"/>
      <c r="S130" s="179" t="str">
        <f t="shared" si="0"/>
        <v>400</v>
      </c>
      <c r="T130" s="178" t="s">
        <v>150</v>
      </c>
      <c r="U130" s="181" t="s">
        <v>151</v>
      </c>
      <c r="AA130" s="41"/>
    </row>
    <row r="131" spans="3:27" x14ac:dyDescent="0.15">
      <c r="C131" s="186" t="s">
        <v>152</v>
      </c>
      <c r="D131" s="184"/>
      <c r="J131" s="41"/>
      <c r="K131" s="42"/>
      <c r="L131" s="40"/>
      <c r="M131" s="41"/>
      <c r="S131" s="179" t="str">
        <f t="shared" si="0"/>
        <v>401</v>
      </c>
      <c r="T131" s="178" t="s">
        <v>153</v>
      </c>
      <c r="U131" s="181" t="s">
        <v>154</v>
      </c>
      <c r="AA131" s="41"/>
    </row>
    <row r="132" spans="3:27" x14ac:dyDescent="0.15">
      <c r="C132" s="186" t="s">
        <v>155</v>
      </c>
      <c r="D132" s="184"/>
      <c r="J132" s="41"/>
      <c r="K132" s="42"/>
      <c r="L132" s="40"/>
      <c r="M132" s="41"/>
      <c r="S132" s="179" t="str">
        <f t="shared" si="0"/>
        <v>402</v>
      </c>
      <c r="T132" s="178" t="s">
        <v>156</v>
      </c>
      <c r="U132" s="181" t="s">
        <v>157</v>
      </c>
      <c r="AA132" s="41"/>
    </row>
    <row r="133" spans="3:27" x14ac:dyDescent="0.15">
      <c r="C133" s="186" t="s">
        <v>1</v>
      </c>
      <c r="D133" s="184"/>
      <c r="J133" s="41"/>
      <c r="K133" s="42"/>
      <c r="L133" s="40"/>
      <c r="M133" s="41"/>
      <c r="S133" s="179" t="str">
        <f t="shared" ref="S133:S196" si="1">RIGHT(T133,3)</f>
        <v>403</v>
      </c>
      <c r="T133" s="178" t="s">
        <v>158</v>
      </c>
      <c r="U133" s="181" t="s">
        <v>159</v>
      </c>
      <c r="AA133" s="41"/>
    </row>
    <row r="134" spans="3:27" x14ac:dyDescent="0.15">
      <c r="C134" s="186" t="s">
        <v>160</v>
      </c>
      <c r="D134" s="184"/>
      <c r="J134" s="41"/>
      <c r="K134" s="42"/>
      <c r="L134" s="40"/>
      <c r="M134" s="41"/>
      <c r="S134" s="179" t="str">
        <f t="shared" si="1"/>
        <v>404</v>
      </c>
      <c r="T134" s="178" t="s">
        <v>161</v>
      </c>
      <c r="U134" s="181" t="s">
        <v>162</v>
      </c>
      <c r="AA134" s="41"/>
    </row>
    <row r="135" spans="3:27" x14ac:dyDescent="0.15">
      <c r="C135" s="186" t="s">
        <v>163</v>
      </c>
      <c r="D135" s="184"/>
      <c r="J135" s="41"/>
      <c r="K135" s="42"/>
      <c r="L135" s="40"/>
      <c r="M135" s="41"/>
      <c r="S135" s="179" t="str">
        <f t="shared" si="1"/>
        <v>405</v>
      </c>
      <c r="T135" s="178" t="s">
        <v>164</v>
      </c>
      <c r="U135" s="181" t="s">
        <v>165</v>
      </c>
      <c r="AA135" s="41"/>
    </row>
    <row r="136" spans="3:27" x14ac:dyDescent="0.15">
      <c r="C136" s="186" t="s">
        <v>166</v>
      </c>
      <c r="D136" s="184"/>
      <c r="J136" s="41"/>
      <c r="K136" s="42"/>
      <c r="L136" s="40"/>
      <c r="M136" s="41"/>
      <c r="S136" s="179" t="str">
        <f t="shared" si="1"/>
        <v>406</v>
      </c>
      <c r="T136" s="178" t="s">
        <v>167</v>
      </c>
      <c r="U136" s="181" t="s">
        <v>168</v>
      </c>
      <c r="AA136" s="41"/>
    </row>
    <row r="137" spans="3:27" x14ac:dyDescent="0.15">
      <c r="C137" s="186" t="s">
        <v>169</v>
      </c>
      <c r="D137" s="184"/>
      <c r="J137" s="41"/>
      <c r="K137" s="42"/>
      <c r="L137" s="40"/>
      <c r="M137" s="41"/>
      <c r="S137" s="179" t="str">
        <f t="shared" si="1"/>
        <v>407</v>
      </c>
      <c r="T137" s="178" t="s">
        <v>170</v>
      </c>
      <c r="U137" s="181" t="s">
        <v>171</v>
      </c>
      <c r="AA137" s="41"/>
    </row>
    <row r="138" spans="3:27" x14ac:dyDescent="0.15">
      <c r="C138" s="186" t="s">
        <v>172</v>
      </c>
      <c r="D138" s="184"/>
      <c r="J138" s="41"/>
      <c r="K138" s="42"/>
      <c r="L138" s="40"/>
      <c r="M138" s="41"/>
      <c r="S138" s="179" t="str">
        <f t="shared" si="1"/>
        <v>408</v>
      </c>
      <c r="T138" s="178" t="s">
        <v>173</v>
      </c>
      <c r="U138" s="181" t="s">
        <v>174</v>
      </c>
      <c r="AA138" s="41"/>
    </row>
    <row r="139" spans="3:27" x14ac:dyDescent="0.15">
      <c r="C139" s="186" t="s">
        <v>175</v>
      </c>
      <c r="D139" s="184"/>
      <c r="J139" s="41"/>
      <c r="K139" s="42"/>
      <c r="L139" s="40"/>
      <c r="M139" s="41"/>
      <c r="S139" s="179" t="str">
        <f t="shared" si="1"/>
        <v>409</v>
      </c>
      <c r="T139" s="178" t="s">
        <v>176</v>
      </c>
      <c r="U139" s="181" t="s">
        <v>177</v>
      </c>
      <c r="AA139" s="41"/>
    </row>
    <row r="140" spans="3:27" x14ac:dyDescent="0.15">
      <c r="C140" s="186" t="s">
        <v>178</v>
      </c>
      <c r="D140" s="184"/>
      <c r="J140" s="41"/>
      <c r="K140" s="42"/>
      <c r="L140" s="40"/>
      <c r="M140" s="41"/>
      <c r="S140" s="179" t="str">
        <f t="shared" si="1"/>
        <v>423</v>
      </c>
      <c r="T140" s="178" t="s">
        <v>179</v>
      </c>
      <c r="U140" s="181" t="s">
        <v>180</v>
      </c>
      <c r="AA140" s="41"/>
    </row>
    <row r="141" spans="3:27" x14ac:dyDescent="0.15">
      <c r="C141" s="186" t="s">
        <v>181</v>
      </c>
      <c r="D141" s="184"/>
      <c r="J141" s="41"/>
      <c r="K141" s="42"/>
      <c r="L141" s="40"/>
      <c r="M141" s="41"/>
      <c r="S141" s="179" t="str">
        <f t="shared" si="1"/>
        <v>424</v>
      </c>
      <c r="T141" s="178" t="s">
        <v>182</v>
      </c>
      <c r="U141" s="181" t="s">
        <v>183</v>
      </c>
      <c r="AA141" s="41"/>
    </row>
    <row r="142" spans="3:27" x14ac:dyDescent="0.15">
      <c r="C142" s="186" t="s">
        <v>184</v>
      </c>
      <c r="D142" s="184"/>
      <c r="J142" s="41"/>
      <c r="K142" s="42"/>
      <c r="L142" s="40"/>
      <c r="M142" s="41"/>
      <c r="S142" s="179" t="str">
        <f t="shared" si="1"/>
        <v>425</v>
      </c>
      <c r="T142" s="178" t="s">
        <v>185</v>
      </c>
      <c r="U142" s="181" t="s">
        <v>186</v>
      </c>
      <c r="AA142" s="41"/>
    </row>
    <row r="143" spans="3:27" x14ac:dyDescent="0.15">
      <c r="C143" s="186" t="s">
        <v>187</v>
      </c>
      <c r="D143" s="184"/>
      <c r="J143" s="41"/>
      <c r="K143" s="42"/>
      <c r="L143" s="40"/>
      <c r="M143" s="41"/>
      <c r="S143" s="179" t="str">
        <f t="shared" si="1"/>
        <v>427</v>
      </c>
      <c r="T143" s="178" t="s">
        <v>188</v>
      </c>
      <c r="U143" s="181" t="s">
        <v>189</v>
      </c>
      <c r="AA143" s="41"/>
    </row>
    <row r="144" spans="3:27" x14ac:dyDescent="0.15">
      <c r="C144" s="186" t="s">
        <v>190</v>
      </c>
      <c r="D144" s="184"/>
      <c r="J144" s="41"/>
      <c r="K144" s="42"/>
      <c r="L144" s="40"/>
      <c r="M144" s="41"/>
      <c r="S144" s="179" t="str">
        <f t="shared" si="1"/>
        <v>428</v>
      </c>
      <c r="T144" s="178" t="s">
        <v>191</v>
      </c>
      <c r="U144" s="181" t="s">
        <v>192</v>
      </c>
      <c r="AA144" s="41"/>
    </row>
    <row r="145" spans="3:27" x14ac:dyDescent="0.15">
      <c r="C145" s="186" t="s">
        <v>193</v>
      </c>
      <c r="D145" s="184"/>
      <c r="J145" s="41"/>
      <c r="K145" s="42"/>
      <c r="L145" s="40"/>
      <c r="M145" s="41"/>
      <c r="S145" s="179" t="str">
        <f t="shared" si="1"/>
        <v>429</v>
      </c>
      <c r="T145" s="178" t="s">
        <v>194</v>
      </c>
      <c r="U145" s="181" t="s">
        <v>195</v>
      </c>
      <c r="AA145" s="41"/>
    </row>
    <row r="146" spans="3:27" x14ac:dyDescent="0.15">
      <c r="C146" s="186" t="s">
        <v>196</v>
      </c>
      <c r="D146" s="184"/>
      <c r="J146" s="41"/>
      <c r="K146" s="42"/>
      <c r="L146" s="40"/>
      <c r="M146" s="41"/>
      <c r="S146" s="179" t="str">
        <f t="shared" si="1"/>
        <v>430</v>
      </c>
      <c r="T146" s="178" t="s">
        <v>197</v>
      </c>
      <c r="U146" s="181" t="s">
        <v>198</v>
      </c>
      <c r="AA146" s="41"/>
    </row>
    <row r="147" spans="3:27" x14ac:dyDescent="0.15">
      <c r="C147" s="186" t="s">
        <v>199</v>
      </c>
      <c r="D147" s="184"/>
      <c r="J147" s="41"/>
      <c r="K147" s="42"/>
      <c r="L147" s="40"/>
      <c r="M147" s="41"/>
      <c r="S147" s="179" t="str">
        <f t="shared" si="1"/>
        <v>431</v>
      </c>
      <c r="T147" s="178" t="s">
        <v>200</v>
      </c>
      <c r="U147" s="181" t="s">
        <v>201</v>
      </c>
      <c r="AA147" s="41"/>
    </row>
    <row r="148" spans="3:27" x14ac:dyDescent="0.15">
      <c r="J148" s="41"/>
      <c r="K148" s="42"/>
      <c r="L148" s="40"/>
      <c r="M148" s="41"/>
      <c r="S148" s="179" t="str">
        <f t="shared" si="1"/>
        <v>432</v>
      </c>
      <c r="T148" s="178" t="s">
        <v>202</v>
      </c>
      <c r="U148" s="181" t="s">
        <v>203</v>
      </c>
      <c r="AA148" s="41"/>
    </row>
    <row r="149" spans="3:27" x14ac:dyDescent="0.15">
      <c r="J149" s="41"/>
      <c r="K149" s="42"/>
      <c r="L149" s="40"/>
      <c r="M149" s="41"/>
      <c r="S149" s="179" t="str">
        <f t="shared" si="1"/>
        <v>433</v>
      </c>
      <c r="T149" s="178" t="s">
        <v>204</v>
      </c>
      <c r="U149" s="181" t="s">
        <v>205</v>
      </c>
      <c r="AA149" s="41"/>
    </row>
    <row r="150" spans="3:27" x14ac:dyDescent="0.15">
      <c r="J150" s="41"/>
      <c r="K150" s="42"/>
      <c r="L150" s="40"/>
      <c r="M150" s="41"/>
      <c r="S150" s="179" t="str">
        <f t="shared" si="1"/>
        <v>434</v>
      </c>
      <c r="T150" s="178" t="s">
        <v>206</v>
      </c>
      <c r="U150" s="181" t="s">
        <v>207</v>
      </c>
      <c r="AA150" s="41"/>
    </row>
    <row r="151" spans="3:27" x14ac:dyDescent="0.15">
      <c r="J151" s="41"/>
      <c r="K151" s="42"/>
      <c r="L151" s="40"/>
      <c r="M151" s="41"/>
      <c r="S151" s="179" t="str">
        <f t="shared" si="1"/>
        <v>436</v>
      </c>
      <c r="T151" s="178" t="s">
        <v>208</v>
      </c>
      <c r="U151" s="181" t="s">
        <v>209</v>
      </c>
      <c r="AA151" s="41"/>
    </row>
    <row r="152" spans="3:27" x14ac:dyDescent="0.15">
      <c r="J152" s="41"/>
      <c r="K152" s="42"/>
      <c r="L152" s="40"/>
      <c r="M152" s="41"/>
      <c r="S152" s="179" t="str">
        <f t="shared" si="1"/>
        <v>437</v>
      </c>
      <c r="T152" s="178" t="s">
        <v>210</v>
      </c>
      <c r="U152" s="181" t="s">
        <v>211</v>
      </c>
      <c r="AA152" s="41"/>
    </row>
    <row r="153" spans="3:27" x14ac:dyDescent="0.15">
      <c r="J153" s="41"/>
      <c r="K153" s="42"/>
      <c r="L153" s="40"/>
      <c r="M153" s="41"/>
      <c r="S153" s="179" t="str">
        <f t="shared" si="1"/>
        <v>438</v>
      </c>
      <c r="T153" s="178" t="s">
        <v>212</v>
      </c>
      <c r="U153" s="181" t="s">
        <v>213</v>
      </c>
      <c r="AA153" s="41"/>
    </row>
    <row r="154" spans="3:27" x14ac:dyDescent="0.15">
      <c r="J154" s="41"/>
      <c r="K154" s="42"/>
      <c r="L154" s="40"/>
      <c r="M154" s="41"/>
      <c r="S154" s="179" t="str">
        <f t="shared" si="1"/>
        <v>452</v>
      </c>
      <c r="T154" s="178" t="s">
        <v>214</v>
      </c>
      <c r="U154" s="181" t="s">
        <v>215</v>
      </c>
      <c r="AA154" s="41"/>
    </row>
    <row r="155" spans="3:27" x14ac:dyDescent="0.15">
      <c r="J155" s="41"/>
      <c r="K155" s="42"/>
      <c r="L155" s="40"/>
      <c r="M155" s="41"/>
      <c r="S155" s="179" t="str">
        <f t="shared" si="1"/>
        <v>453</v>
      </c>
      <c r="T155" s="178" t="s">
        <v>216</v>
      </c>
      <c r="U155" s="181" t="s">
        <v>217</v>
      </c>
      <c r="AA155" s="41"/>
    </row>
    <row r="156" spans="3:27" x14ac:dyDescent="0.15">
      <c r="J156" s="41"/>
      <c r="K156" s="42"/>
      <c r="L156" s="40"/>
      <c r="M156" s="41"/>
      <c r="S156" s="179" t="str">
        <f t="shared" si="1"/>
        <v>454</v>
      </c>
      <c r="T156" s="178" t="s">
        <v>218</v>
      </c>
      <c r="U156" s="181" t="s">
        <v>219</v>
      </c>
      <c r="AA156" s="41"/>
    </row>
    <row r="157" spans="3:27" x14ac:dyDescent="0.15">
      <c r="J157" s="41"/>
      <c r="K157" s="42"/>
      <c r="L157" s="40"/>
      <c r="M157" s="41"/>
      <c r="S157" s="179" t="str">
        <f t="shared" si="1"/>
        <v>455</v>
      </c>
      <c r="T157" s="178" t="s">
        <v>220</v>
      </c>
      <c r="U157" s="181" t="s">
        <v>221</v>
      </c>
      <c r="AA157" s="41"/>
    </row>
    <row r="158" spans="3:27" x14ac:dyDescent="0.15">
      <c r="J158" s="41"/>
      <c r="K158" s="42"/>
      <c r="L158" s="40"/>
      <c r="M158" s="41"/>
      <c r="S158" s="179" t="str">
        <f t="shared" si="1"/>
        <v>456</v>
      </c>
      <c r="T158" s="178" t="s">
        <v>222</v>
      </c>
      <c r="U158" s="181" t="s">
        <v>223</v>
      </c>
      <c r="AA158" s="41"/>
    </row>
    <row r="159" spans="3:27" x14ac:dyDescent="0.15">
      <c r="J159" s="41"/>
      <c r="K159" s="42"/>
      <c r="L159" s="40"/>
      <c r="M159" s="41"/>
      <c r="S159" s="179" t="str">
        <f t="shared" si="1"/>
        <v>457</v>
      </c>
      <c r="T159" s="178" t="s">
        <v>224</v>
      </c>
      <c r="U159" s="181" t="s">
        <v>225</v>
      </c>
      <c r="AA159" s="41"/>
    </row>
    <row r="160" spans="3:27" x14ac:dyDescent="0.15">
      <c r="J160" s="41"/>
      <c r="K160" s="42"/>
      <c r="L160" s="40"/>
      <c r="M160" s="41"/>
      <c r="S160" s="179" t="str">
        <f t="shared" si="1"/>
        <v>458</v>
      </c>
      <c r="T160" s="178" t="s">
        <v>226</v>
      </c>
      <c r="U160" s="181" t="s">
        <v>227</v>
      </c>
      <c r="AA160" s="41"/>
    </row>
    <row r="161" spans="10:27" x14ac:dyDescent="0.15">
      <c r="J161" s="41"/>
      <c r="K161" s="42"/>
      <c r="L161" s="40"/>
      <c r="M161" s="41"/>
      <c r="S161" s="179" t="str">
        <f t="shared" si="1"/>
        <v>459</v>
      </c>
      <c r="T161" s="178" t="s">
        <v>228</v>
      </c>
      <c r="U161" s="181" t="s">
        <v>229</v>
      </c>
      <c r="AA161" s="41"/>
    </row>
    <row r="162" spans="10:27" x14ac:dyDescent="0.15">
      <c r="J162" s="41"/>
      <c r="K162" s="42"/>
      <c r="L162" s="40"/>
      <c r="M162" s="41"/>
      <c r="S162" s="179" t="str">
        <f t="shared" si="1"/>
        <v>460</v>
      </c>
      <c r="T162" s="178" t="s">
        <v>230</v>
      </c>
      <c r="U162" s="181" t="s">
        <v>231</v>
      </c>
      <c r="AA162" s="41"/>
    </row>
    <row r="163" spans="10:27" x14ac:dyDescent="0.15">
      <c r="J163" s="41"/>
      <c r="K163" s="42"/>
      <c r="L163" s="40"/>
      <c r="M163" s="41"/>
      <c r="S163" s="179" t="str">
        <f t="shared" si="1"/>
        <v>461</v>
      </c>
      <c r="T163" s="178" t="s">
        <v>232</v>
      </c>
      <c r="U163" s="181" t="s">
        <v>233</v>
      </c>
      <c r="AA163" s="41"/>
    </row>
    <row r="164" spans="10:27" x14ac:dyDescent="0.15">
      <c r="J164" s="41"/>
      <c r="K164" s="42"/>
      <c r="L164" s="40"/>
      <c r="M164" s="41"/>
      <c r="S164" s="179" t="str">
        <f t="shared" si="1"/>
        <v>462</v>
      </c>
      <c r="T164" s="178" t="s">
        <v>234</v>
      </c>
      <c r="U164" s="181" t="s">
        <v>235</v>
      </c>
      <c r="AA164" s="41"/>
    </row>
    <row r="165" spans="10:27" x14ac:dyDescent="0.15">
      <c r="J165" s="41"/>
      <c r="K165" s="42"/>
      <c r="L165" s="40"/>
      <c r="M165" s="41"/>
      <c r="S165" s="179" t="str">
        <f t="shared" si="1"/>
        <v>463</v>
      </c>
      <c r="T165" s="178" t="s">
        <v>236</v>
      </c>
      <c r="U165" s="181" t="s">
        <v>237</v>
      </c>
      <c r="AA165" s="41"/>
    </row>
    <row r="166" spans="10:27" x14ac:dyDescent="0.15">
      <c r="J166" s="41"/>
      <c r="K166" s="42"/>
      <c r="L166" s="40"/>
      <c r="M166" s="41"/>
      <c r="S166" s="179" t="str">
        <f t="shared" si="1"/>
        <v>464</v>
      </c>
      <c r="T166" s="178" t="s">
        <v>238</v>
      </c>
      <c r="U166" s="181" t="s">
        <v>239</v>
      </c>
      <c r="AA166" s="41"/>
    </row>
    <row r="167" spans="10:27" x14ac:dyDescent="0.15">
      <c r="J167" s="41"/>
      <c r="K167" s="42"/>
      <c r="L167" s="40"/>
      <c r="M167" s="41"/>
      <c r="S167" s="179" t="str">
        <f t="shared" si="1"/>
        <v>465</v>
      </c>
      <c r="T167" s="178" t="s">
        <v>240</v>
      </c>
      <c r="U167" s="181" t="s">
        <v>241</v>
      </c>
      <c r="AA167" s="41"/>
    </row>
    <row r="168" spans="10:27" x14ac:dyDescent="0.15">
      <c r="J168" s="41"/>
      <c r="K168" s="42"/>
      <c r="L168" s="40"/>
      <c r="M168" s="41"/>
      <c r="S168" s="179" t="str">
        <f t="shared" si="1"/>
        <v>468</v>
      </c>
      <c r="T168" s="178" t="s">
        <v>242</v>
      </c>
      <c r="U168" s="181" t="s">
        <v>243</v>
      </c>
      <c r="AA168" s="41"/>
    </row>
    <row r="169" spans="10:27" x14ac:dyDescent="0.15">
      <c r="J169" s="41"/>
      <c r="K169" s="42"/>
      <c r="L169" s="40"/>
      <c r="M169" s="41"/>
      <c r="S169" s="179" t="str">
        <f t="shared" si="1"/>
        <v>469</v>
      </c>
      <c r="T169" s="178" t="s">
        <v>244</v>
      </c>
      <c r="U169" s="181" t="s">
        <v>245</v>
      </c>
      <c r="AA169" s="41"/>
    </row>
    <row r="170" spans="10:27" x14ac:dyDescent="0.15">
      <c r="J170" s="41"/>
      <c r="K170" s="42"/>
      <c r="L170" s="40"/>
      <c r="M170" s="41"/>
      <c r="S170" s="179" t="str">
        <f t="shared" si="1"/>
        <v>470</v>
      </c>
      <c r="T170" s="178" t="s">
        <v>246</v>
      </c>
      <c r="U170" s="181" t="s">
        <v>247</v>
      </c>
      <c r="AA170" s="41"/>
    </row>
    <row r="171" spans="10:27" x14ac:dyDescent="0.15">
      <c r="J171" s="41"/>
      <c r="K171" s="42"/>
      <c r="L171" s="40"/>
      <c r="M171" s="41"/>
      <c r="S171" s="179" t="str">
        <f t="shared" si="1"/>
        <v>471</v>
      </c>
      <c r="T171" s="178" t="s">
        <v>248</v>
      </c>
      <c r="U171" s="181" t="s">
        <v>249</v>
      </c>
      <c r="AA171" s="41"/>
    </row>
    <row r="172" spans="10:27" x14ac:dyDescent="0.15">
      <c r="J172" s="41"/>
      <c r="K172" s="42"/>
      <c r="L172" s="40"/>
      <c r="M172" s="41"/>
      <c r="S172" s="179" t="str">
        <f t="shared" si="1"/>
        <v>472</v>
      </c>
      <c r="T172" s="178" t="s">
        <v>250</v>
      </c>
      <c r="U172" s="181" t="s">
        <v>251</v>
      </c>
      <c r="AA172" s="41"/>
    </row>
    <row r="173" spans="10:27" x14ac:dyDescent="0.15">
      <c r="J173" s="41"/>
      <c r="K173" s="42"/>
      <c r="L173" s="40"/>
      <c r="M173" s="41"/>
      <c r="S173" s="179" t="str">
        <f t="shared" si="1"/>
        <v>481</v>
      </c>
      <c r="T173" s="178" t="s">
        <v>252</v>
      </c>
      <c r="U173" s="181" t="s">
        <v>253</v>
      </c>
      <c r="AA173" s="41"/>
    </row>
    <row r="174" spans="10:27" x14ac:dyDescent="0.15">
      <c r="J174" s="41"/>
      <c r="K174" s="42"/>
      <c r="L174" s="40"/>
      <c r="M174" s="41"/>
      <c r="S174" s="179" t="str">
        <f t="shared" si="1"/>
        <v>482</v>
      </c>
      <c r="T174" s="178" t="s">
        <v>254</v>
      </c>
      <c r="U174" s="181" t="s">
        <v>255</v>
      </c>
      <c r="AA174" s="41"/>
    </row>
    <row r="175" spans="10:27" x14ac:dyDescent="0.15">
      <c r="J175" s="41"/>
      <c r="K175" s="42"/>
      <c r="L175" s="40"/>
      <c r="M175" s="41"/>
      <c r="S175" s="179" t="str">
        <f t="shared" si="1"/>
        <v>483</v>
      </c>
      <c r="T175" s="178" t="s">
        <v>256</v>
      </c>
      <c r="U175" s="181" t="s">
        <v>257</v>
      </c>
      <c r="AA175" s="41"/>
    </row>
    <row r="176" spans="10:27" x14ac:dyDescent="0.15">
      <c r="J176" s="41"/>
      <c r="K176" s="42"/>
      <c r="L176" s="40"/>
      <c r="M176" s="41"/>
      <c r="S176" s="179" t="str">
        <f t="shared" si="1"/>
        <v>484</v>
      </c>
      <c r="T176" s="178" t="s">
        <v>258</v>
      </c>
      <c r="U176" s="181" t="s">
        <v>259</v>
      </c>
      <c r="AA176" s="41"/>
    </row>
    <row r="177" spans="10:27" x14ac:dyDescent="0.15">
      <c r="J177" s="41"/>
      <c r="K177" s="42"/>
      <c r="L177" s="40"/>
      <c r="M177" s="41"/>
      <c r="S177" s="179" t="str">
        <f t="shared" si="1"/>
        <v>485</v>
      </c>
      <c r="T177" s="178" t="s">
        <v>260</v>
      </c>
      <c r="U177" s="181" t="s">
        <v>261</v>
      </c>
      <c r="AA177" s="41"/>
    </row>
    <row r="178" spans="10:27" x14ac:dyDescent="0.15">
      <c r="J178" s="41"/>
      <c r="K178" s="42"/>
      <c r="L178" s="40"/>
      <c r="M178" s="41"/>
      <c r="S178" s="179" t="str">
        <f t="shared" si="1"/>
        <v>486</v>
      </c>
      <c r="T178" s="178" t="s">
        <v>262</v>
      </c>
      <c r="U178" s="181" t="s">
        <v>263</v>
      </c>
      <c r="AA178" s="41"/>
    </row>
    <row r="179" spans="10:27" x14ac:dyDescent="0.15">
      <c r="J179" s="41"/>
      <c r="K179" s="42"/>
      <c r="L179" s="40"/>
      <c r="M179" s="41"/>
      <c r="S179" s="179" t="str">
        <f t="shared" si="1"/>
        <v>487</v>
      </c>
      <c r="T179" s="178" t="s">
        <v>264</v>
      </c>
      <c r="U179" s="181" t="s">
        <v>265</v>
      </c>
      <c r="AA179" s="41"/>
    </row>
    <row r="180" spans="10:27" x14ac:dyDescent="0.15">
      <c r="J180" s="41"/>
      <c r="K180" s="42"/>
      <c r="L180" s="40"/>
      <c r="M180" s="41"/>
      <c r="S180" s="179" t="str">
        <f t="shared" si="1"/>
        <v>511</v>
      </c>
      <c r="T180" s="178" t="s">
        <v>266</v>
      </c>
      <c r="U180" s="181" t="s">
        <v>267</v>
      </c>
      <c r="AA180" s="41"/>
    </row>
    <row r="181" spans="10:27" x14ac:dyDescent="0.15">
      <c r="J181" s="41"/>
      <c r="K181" s="42"/>
      <c r="L181" s="40"/>
      <c r="M181" s="41"/>
      <c r="S181" s="179" t="str">
        <f t="shared" si="1"/>
        <v>512</v>
      </c>
      <c r="T181" s="178" t="s">
        <v>268</v>
      </c>
      <c r="U181" s="181" t="s">
        <v>269</v>
      </c>
      <c r="AA181" s="41"/>
    </row>
    <row r="182" spans="10:27" x14ac:dyDescent="0.15">
      <c r="J182" s="41"/>
      <c r="K182" s="42"/>
      <c r="L182" s="40"/>
      <c r="M182" s="41"/>
      <c r="S182" s="179" t="str">
        <f t="shared" si="1"/>
        <v>513</v>
      </c>
      <c r="T182" s="178" t="s">
        <v>270</v>
      </c>
      <c r="U182" s="181" t="s">
        <v>271</v>
      </c>
      <c r="AA182" s="41"/>
    </row>
    <row r="183" spans="10:27" x14ac:dyDescent="0.15">
      <c r="J183" s="41"/>
      <c r="K183" s="42"/>
      <c r="L183" s="40"/>
      <c r="M183" s="41"/>
      <c r="S183" s="179" t="str">
        <f t="shared" si="1"/>
        <v>514</v>
      </c>
      <c r="T183" s="178" t="s">
        <v>272</v>
      </c>
      <c r="U183" s="181" t="s">
        <v>273</v>
      </c>
      <c r="AA183" s="41"/>
    </row>
    <row r="184" spans="10:27" x14ac:dyDescent="0.15">
      <c r="J184" s="41"/>
      <c r="K184" s="42"/>
      <c r="L184" s="40"/>
      <c r="M184" s="41"/>
      <c r="S184" s="179" t="str">
        <f t="shared" si="1"/>
        <v>516</v>
      </c>
      <c r="T184" s="178" t="s">
        <v>274</v>
      </c>
      <c r="U184" s="181" t="s">
        <v>275</v>
      </c>
      <c r="AA184" s="41"/>
    </row>
    <row r="185" spans="10:27" x14ac:dyDescent="0.15">
      <c r="J185" s="41"/>
      <c r="K185" s="42"/>
      <c r="L185" s="40"/>
      <c r="M185" s="41"/>
      <c r="S185" s="179" t="str">
        <f t="shared" si="1"/>
        <v>517</v>
      </c>
      <c r="T185" s="178" t="s">
        <v>276</v>
      </c>
      <c r="U185" s="181" t="s">
        <v>277</v>
      </c>
      <c r="AA185" s="41"/>
    </row>
    <row r="186" spans="10:27" x14ac:dyDescent="0.15">
      <c r="J186" s="41"/>
      <c r="K186" s="42"/>
      <c r="L186" s="40"/>
      <c r="M186" s="41"/>
      <c r="S186" s="179" t="str">
        <f t="shared" si="1"/>
        <v>518</v>
      </c>
      <c r="T186" s="178" t="s">
        <v>278</v>
      </c>
      <c r="U186" s="181" t="s">
        <v>279</v>
      </c>
      <c r="AA186" s="41"/>
    </row>
    <row r="187" spans="10:27" x14ac:dyDescent="0.15">
      <c r="J187" s="41"/>
      <c r="K187" s="42"/>
      <c r="L187" s="40"/>
      <c r="M187" s="41"/>
      <c r="S187" s="179" t="str">
        <f t="shared" si="1"/>
        <v>519</v>
      </c>
      <c r="T187" s="178" t="s">
        <v>280</v>
      </c>
      <c r="U187" s="181" t="s">
        <v>281</v>
      </c>
      <c r="AA187" s="41"/>
    </row>
    <row r="188" spans="10:27" x14ac:dyDescent="0.15">
      <c r="J188" s="41"/>
      <c r="K188" s="42"/>
      <c r="L188" s="40"/>
      <c r="M188" s="41"/>
      <c r="S188" s="179" t="str">
        <f t="shared" si="1"/>
        <v>520</v>
      </c>
      <c r="T188" s="178" t="s">
        <v>282</v>
      </c>
      <c r="U188" s="181" t="s">
        <v>283</v>
      </c>
      <c r="AA188" s="41"/>
    </row>
    <row r="189" spans="10:27" x14ac:dyDescent="0.15">
      <c r="J189" s="41"/>
      <c r="K189" s="42"/>
      <c r="L189" s="40"/>
      <c r="M189" s="41"/>
      <c r="S189" s="179" t="str">
        <f t="shared" si="1"/>
        <v>543</v>
      </c>
      <c r="T189" s="178" t="s">
        <v>284</v>
      </c>
      <c r="U189" s="181" t="s">
        <v>285</v>
      </c>
      <c r="AA189" s="41"/>
    </row>
    <row r="190" spans="10:27" x14ac:dyDescent="0.15">
      <c r="J190" s="41"/>
      <c r="K190" s="42"/>
      <c r="L190" s="40"/>
      <c r="M190" s="41"/>
      <c r="S190" s="179" t="str">
        <f t="shared" si="1"/>
        <v>544</v>
      </c>
      <c r="T190" s="178" t="s">
        <v>286</v>
      </c>
      <c r="U190" s="181" t="s">
        <v>287</v>
      </c>
      <c r="AA190" s="41"/>
    </row>
    <row r="191" spans="10:27" x14ac:dyDescent="0.15">
      <c r="J191" s="41"/>
      <c r="K191" s="42"/>
      <c r="L191" s="40"/>
      <c r="M191" s="41"/>
      <c r="S191" s="179" t="str">
        <f t="shared" si="1"/>
        <v>545</v>
      </c>
      <c r="T191" s="178" t="s">
        <v>288</v>
      </c>
      <c r="U191" s="181" t="s">
        <v>289</v>
      </c>
      <c r="AA191" s="41"/>
    </row>
    <row r="192" spans="10:27" x14ac:dyDescent="0.15">
      <c r="J192" s="41"/>
      <c r="K192" s="42"/>
      <c r="L192" s="40"/>
      <c r="M192" s="41"/>
      <c r="S192" s="179" t="str">
        <f t="shared" si="1"/>
        <v>546</v>
      </c>
      <c r="T192" s="178" t="s">
        <v>290</v>
      </c>
      <c r="U192" s="181" t="s">
        <v>291</v>
      </c>
      <c r="AA192" s="41"/>
    </row>
    <row r="193" spans="10:27" x14ac:dyDescent="0.15">
      <c r="J193" s="41"/>
      <c r="K193" s="42"/>
      <c r="L193" s="40"/>
      <c r="M193" s="41"/>
      <c r="S193" s="179" t="str">
        <f t="shared" si="1"/>
        <v>547</v>
      </c>
      <c r="T193" s="178" t="s">
        <v>292</v>
      </c>
      <c r="U193" s="181" t="s">
        <v>293</v>
      </c>
      <c r="AA193" s="41"/>
    </row>
    <row r="194" spans="10:27" x14ac:dyDescent="0.15">
      <c r="J194" s="41"/>
      <c r="K194" s="42"/>
      <c r="L194" s="40"/>
      <c r="M194" s="41"/>
      <c r="S194" s="179" t="str">
        <f t="shared" si="1"/>
        <v>549</v>
      </c>
      <c r="T194" s="178" t="s">
        <v>294</v>
      </c>
      <c r="U194" s="181" t="s">
        <v>295</v>
      </c>
      <c r="AA194" s="41"/>
    </row>
    <row r="195" spans="10:27" x14ac:dyDescent="0.15">
      <c r="J195" s="41"/>
      <c r="K195" s="42"/>
      <c r="L195" s="40"/>
      <c r="M195" s="41"/>
      <c r="S195" s="179" t="str">
        <f t="shared" si="1"/>
        <v>550</v>
      </c>
      <c r="T195" s="178" t="s">
        <v>296</v>
      </c>
      <c r="U195" s="181" t="s">
        <v>297</v>
      </c>
      <c r="AA195" s="41"/>
    </row>
    <row r="196" spans="10:27" x14ac:dyDescent="0.15">
      <c r="J196" s="41"/>
      <c r="K196" s="42"/>
      <c r="L196" s="40"/>
      <c r="M196" s="41"/>
      <c r="S196" s="179" t="str">
        <f t="shared" si="1"/>
        <v>552</v>
      </c>
      <c r="T196" s="178" t="s">
        <v>298</v>
      </c>
      <c r="U196" s="181" t="s">
        <v>299</v>
      </c>
      <c r="AA196" s="41"/>
    </row>
    <row r="197" spans="10:27" x14ac:dyDescent="0.15">
      <c r="J197" s="41"/>
      <c r="K197" s="42"/>
      <c r="L197" s="40"/>
      <c r="M197" s="41"/>
      <c r="S197" s="179" t="str">
        <f t="shared" ref="S197:S247" si="2">RIGHT(T197,3)</f>
        <v>555</v>
      </c>
      <c r="T197" s="178" t="s">
        <v>300</v>
      </c>
      <c r="U197" s="181" t="s">
        <v>301</v>
      </c>
      <c r="AA197" s="41"/>
    </row>
    <row r="198" spans="10:27" x14ac:dyDescent="0.15">
      <c r="J198" s="41"/>
      <c r="K198" s="42"/>
      <c r="L198" s="40"/>
      <c r="M198" s="41"/>
      <c r="S198" s="179" t="str">
        <f t="shared" si="2"/>
        <v>559</v>
      </c>
      <c r="T198" s="178" t="s">
        <v>302</v>
      </c>
      <c r="U198" s="181" t="s">
        <v>303</v>
      </c>
      <c r="AA198" s="41"/>
    </row>
    <row r="199" spans="10:27" x14ac:dyDescent="0.15">
      <c r="J199" s="41"/>
      <c r="K199" s="42"/>
      <c r="L199" s="40"/>
      <c r="M199" s="41"/>
      <c r="S199" s="179" t="str">
        <f t="shared" si="2"/>
        <v>560</v>
      </c>
      <c r="T199" s="178" t="s">
        <v>304</v>
      </c>
      <c r="U199" s="181" t="s">
        <v>305</v>
      </c>
      <c r="AA199" s="41"/>
    </row>
    <row r="200" spans="10:27" x14ac:dyDescent="0.15">
      <c r="J200" s="41"/>
      <c r="K200" s="42"/>
      <c r="L200" s="40"/>
      <c r="M200" s="41"/>
      <c r="S200" s="179" t="str">
        <f t="shared" si="2"/>
        <v>561</v>
      </c>
      <c r="T200" s="178" t="s">
        <v>306</v>
      </c>
      <c r="U200" s="181" t="s">
        <v>307</v>
      </c>
      <c r="AA200" s="41"/>
    </row>
    <row r="201" spans="10:27" x14ac:dyDescent="0.15">
      <c r="J201" s="41"/>
      <c r="K201" s="42"/>
      <c r="L201" s="40"/>
      <c r="M201" s="41"/>
      <c r="S201" s="179" t="str">
        <f t="shared" si="2"/>
        <v>562</v>
      </c>
      <c r="T201" s="178" t="s">
        <v>308</v>
      </c>
      <c r="U201" s="181" t="s">
        <v>309</v>
      </c>
      <c r="AA201" s="41"/>
    </row>
    <row r="202" spans="10:27" x14ac:dyDescent="0.15">
      <c r="J202" s="41"/>
      <c r="K202" s="42"/>
      <c r="L202" s="40"/>
      <c r="M202" s="41"/>
      <c r="S202" s="179" t="str">
        <f t="shared" si="2"/>
        <v>563</v>
      </c>
      <c r="T202" s="178" t="s">
        <v>310</v>
      </c>
      <c r="U202" s="181" t="s">
        <v>311</v>
      </c>
      <c r="AA202" s="41"/>
    </row>
    <row r="203" spans="10:27" x14ac:dyDescent="0.15">
      <c r="J203" s="41"/>
      <c r="K203" s="42"/>
      <c r="L203" s="40"/>
      <c r="M203" s="41"/>
      <c r="S203" s="179" t="str">
        <f t="shared" si="2"/>
        <v>564</v>
      </c>
      <c r="T203" s="178" t="s">
        <v>312</v>
      </c>
      <c r="U203" s="181" t="s">
        <v>313</v>
      </c>
      <c r="AA203" s="41"/>
    </row>
    <row r="204" spans="10:27" x14ac:dyDescent="0.15">
      <c r="J204" s="41"/>
      <c r="K204" s="42"/>
      <c r="L204" s="40"/>
      <c r="M204" s="41"/>
      <c r="S204" s="179" t="str">
        <f t="shared" si="2"/>
        <v>571</v>
      </c>
      <c r="T204" s="178" t="s">
        <v>314</v>
      </c>
      <c r="U204" s="181" t="s">
        <v>315</v>
      </c>
      <c r="AA204" s="41"/>
    </row>
    <row r="205" spans="10:27" x14ac:dyDescent="0.15">
      <c r="J205" s="41"/>
      <c r="K205" s="42"/>
      <c r="L205" s="40"/>
      <c r="M205" s="41"/>
      <c r="S205" s="179" t="str">
        <f t="shared" si="2"/>
        <v>575</v>
      </c>
      <c r="T205" s="178" t="s">
        <v>316</v>
      </c>
      <c r="U205" s="181" t="s">
        <v>317</v>
      </c>
      <c r="AA205" s="41"/>
    </row>
    <row r="206" spans="10:27" x14ac:dyDescent="0.15">
      <c r="J206" s="41"/>
      <c r="K206" s="42"/>
      <c r="L206" s="40"/>
      <c r="M206" s="41"/>
      <c r="S206" s="179" t="str">
        <f t="shared" si="2"/>
        <v>578</v>
      </c>
      <c r="T206" s="178" t="s">
        <v>318</v>
      </c>
      <c r="U206" s="181" t="s">
        <v>319</v>
      </c>
      <c r="AA206" s="41"/>
    </row>
    <row r="207" spans="10:27" x14ac:dyDescent="0.15">
      <c r="J207" s="41"/>
      <c r="K207" s="42"/>
      <c r="L207" s="40"/>
      <c r="M207" s="41"/>
      <c r="S207" s="179" t="str">
        <f t="shared" si="2"/>
        <v>581</v>
      </c>
      <c r="T207" s="178" t="s">
        <v>320</v>
      </c>
      <c r="U207" s="181" t="s">
        <v>321</v>
      </c>
      <c r="AA207" s="41"/>
    </row>
    <row r="208" spans="10:27" x14ac:dyDescent="0.15">
      <c r="J208" s="41"/>
      <c r="K208" s="42"/>
      <c r="L208" s="40"/>
      <c r="M208" s="41"/>
      <c r="S208" s="179" t="str">
        <f t="shared" si="2"/>
        <v>584</v>
      </c>
      <c r="T208" s="178" t="s">
        <v>322</v>
      </c>
      <c r="U208" s="181" t="s">
        <v>323</v>
      </c>
      <c r="AA208" s="41"/>
    </row>
    <row r="209" spans="10:27" x14ac:dyDescent="0.15">
      <c r="J209" s="41"/>
      <c r="K209" s="42"/>
      <c r="L209" s="40"/>
      <c r="M209" s="41"/>
      <c r="S209" s="179" t="str">
        <f t="shared" si="2"/>
        <v>585</v>
      </c>
      <c r="T209" s="178" t="s">
        <v>324</v>
      </c>
      <c r="U209" s="181" t="s">
        <v>325</v>
      </c>
      <c r="AA209" s="41"/>
    </row>
    <row r="210" spans="10:27" x14ac:dyDescent="0.15">
      <c r="J210" s="41"/>
      <c r="K210" s="42"/>
      <c r="L210" s="40"/>
      <c r="M210" s="41"/>
      <c r="S210" s="179" t="str">
        <f t="shared" si="2"/>
        <v>586</v>
      </c>
      <c r="T210" s="178" t="s">
        <v>326</v>
      </c>
      <c r="U210" s="181" t="s">
        <v>327</v>
      </c>
      <c r="AA210" s="41"/>
    </row>
    <row r="211" spans="10:27" x14ac:dyDescent="0.15">
      <c r="J211" s="41"/>
      <c r="K211" s="42"/>
      <c r="L211" s="40"/>
      <c r="M211" s="41"/>
      <c r="S211" s="179" t="str">
        <f t="shared" si="2"/>
        <v>601</v>
      </c>
      <c r="T211" s="178" t="s">
        <v>328</v>
      </c>
      <c r="U211" s="181" t="s">
        <v>329</v>
      </c>
      <c r="AA211" s="41"/>
    </row>
    <row r="212" spans="10:27" x14ac:dyDescent="0.15">
      <c r="J212" s="41"/>
      <c r="K212" s="42"/>
      <c r="L212" s="40"/>
      <c r="M212" s="41"/>
      <c r="S212" s="179" t="str">
        <f t="shared" si="2"/>
        <v>602</v>
      </c>
      <c r="T212" s="178" t="s">
        <v>330</v>
      </c>
      <c r="U212" s="181" t="s">
        <v>331</v>
      </c>
      <c r="AA212" s="41"/>
    </row>
    <row r="213" spans="10:27" x14ac:dyDescent="0.15">
      <c r="J213" s="41"/>
      <c r="K213" s="42"/>
      <c r="L213" s="40"/>
      <c r="M213" s="41"/>
      <c r="S213" s="179" t="str">
        <f t="shared" si="2"/>
        <v>604</v>
      </c>
      <c r="T213" s="178" t="s">
        <v>332</v>
      </c>
      <c r="U213" s="181" t="s">
        <v>333</v>
      </c>
      <c r="AA213" s="41"/>
    </row>
    <row r="214" spans="10:27" x14ac:dyDescent="0.15">
      <c r="J214" s="41"/>
      <c r="K214" s="42"/>
      <c r="L214" s="40"/>
      <c r="M214" s="41"/>
      <c r="S214" s="179" t="str">
        <f t="shared" si="2"/>
        <v>607</v>
      </c>
      <c r="T214" s="178" t="s">
        <v>334</v>
      </c>
      <c r="U214" s="181" t="s">
        <v>335</v>
      </c>
      <c r="AA214" s="41"/>
    </row>
    <row r="215" spans="10:27" x14ac:dyDescent="0.15">
      <c r="J215" s="41"/>
      <c r="K215" s="42"/>
      <c r="L215" s="40"/>
      <c r="M215" s="41"/>
      <c r="S215" s="179" t="str">
        <f t="shared" si="2"/>
        <v>608</v>
      </c>
      <c r="T215" s="178" t="s">
        <v>336</v>
      </c>
      <c r="U215" s="181" t="s">
        <v>337</v>
      </c>
      <c r="AA215" s="41"/>
    </row>
    <row r="216" spans="10:27" x14ac:dyDescent="0.15">
      <c r="J216" s="41"/>
      <c r="K216" s="42"/>
      <c r="L216" s="40"/>
      <c r="M216" s="41"/>
      <c r="S216" s="179" t="str">
        <f t="shared" si="2"/>
        <v>609</v>
      </c>
      <c r="T216" s="178" t="s">
        <v>338</v>
      </c>
      <c r="U216" s="181" t="s">
        <v>339</v>
      </c>
      <c r="AA216" s="41"/>
    </row>
    <row r="217" spans="10:27" x14ac:dyDescent="0.15">
      <c r="J217" s="41"/>
      <c r="K217" s="42"/>
      <c r="L217" s="40"/>
      <c r="M217" s="41"/>
      <c r="S217" s="179" t="str">
        <f t="shared" si="2"/>
        <v>610</v>
      </c>
      <c r="T217" s="178" t="s">
        <v>340</v>
      </c>
      <c r="U217" s="181" t="s">
        <v>341</v>
      </c>
      <c r="AA217" s="41"/>
    </row>
    <row r="218" spans="10:27" x14ac:dyDescent="0.15">
      <c r="J218" s="41"/>
      <c r="K218" s="42"/>
      <c r="L218" s="40"/>
      <c r="M218" s="41"/>
      <c r="S218" s="179" t="str">
        <f t="shared" si="2"/>
        <v>631</v>
      </c>
      <c r="T218" s="178" t="s">
        <v>342</v>
      </c>
      <c r="U218" s="181" t="s">
        <v>343</v>
      </c>
      <c r="AA218" s="41"/>
    </row>
    <row r="219" spans="10:27" x14ac:dyDescent="0.15">
      <c r="J219" s="41"/>
      <c r="K219" s="42"/>
      <c r="L219" s="40"/>
      <c r="M219" s="41"/>
      <c r="S219" s="179" t="str">
        <f t="shared" si="2"/>
        <v>632</v>
      </c>
      <c r="T219" s="178" t="s">
        <v>344</v>
      </c>
      <c r="U219" s="181" t="s">
        <v>345</v>
      </c>
      <c r="AA219" s="41"/>
    </row>
    <row r="220" spans="10:27" x14ac:dyDescent="0.15">
      <c r="J220" s="41"/>
      <c r="K220" s="42"/>
      <c r="L220" s="40"/>
      <c r="M220" s="41"/>
      <c r="S220" s="179" t="str">
        <f t="shared" si="2"/>
        <v>633</v>
      </c>
      <c r="T220" s="178" t="s">
        <v>346</v>
      </c>
      <c r="U220" s="181" t="s">
        <v>347</v>
      </c>
      <c r="AA220" s="41"/>
    </row>
    <row r="221" spans="10:27" x14ac:dyDescent="0.15">
      <c r="J221" s="41"/>
      <c r="K221" s="42"/>
      <c r="L221" s="40"/>
      <c r="M221" s="41"/>
      <c r="S221" s="179" t="str">
        <f t="shared" si="2"/>
        <v>634</v>
      </c>
      <c r="T221" s="178" t="s">
        <v>348</v>
      </c>
      <c r="U221" s="181" t="s">
        <v>349</v>
      </c>
      <c r="AA221" s="41"/>
    </row>
    <row r="222" spans="10:27" x14ac:dyDescent="0.15">
      <c r="J222" s="41"/>
      <c r="K222" s="42"/>
      <c r="L222" s="40"/>
      <c r="M222" s="41"/>
      <c r="S222" s="179" t="str">
        <f t="shared" si="2"/>
        <v>635</v>
      </c>
      <c r="T222" s="178" t="s">
        <v>350</v>
      </c>
      <c r="U222" s="181" t="s">
        <v>351</v>
      </c>
      <c r="AA222" s="41"/>
    </row>
    <row r="223" spans="10:27" x14ac:dyDescent="0.15">
      <c r="J223" s="41"/>
      <c r="K223" s="42"/>
      <c r="L223" s="40"/>
      <c r="M223" s="41"/>
      <c r="S223" s="179" t="str">
        <f t="shared" si="2"/>
        <v>636</v>
      </c>
      <c r="T223" s="178" t="s">
        <v>352</v>
      </c>
      <c r="U223" s="181" t="s">
        <v>353</v>
      </c>
      <c r="AA223" s="41"/>
    </row>
    <row r="224" spans="10:27" x14ac:dyDescent="0.15">
      <c r="J224" s="41"/>
      <c r="K224" s="42"/>
      <c r="L224" s="40"/>
      <c r="M224" s="41"/>
      <c r="S224" s="179" t="str">
        <f t="shared" si="2"/>
        <v>637</v>
      </c>
      <c r="T224" s="178" t="s">
        <v>354</v>
      </c>
      <c r="U224" s="181" t="s">
        <v>355</v>
      </c>
      <c r="AA224" s="41"/>
    </row>
    <row r="225" spans="10:27" x14ac:dyDescent="0.15">
      <c r="J225" s="41"/>
      <c r="K225" s="42"/>
      <c r="L225" s="40"/>
      <c r="M225" s="41"/>
      <c r="S225" s="179" t="str">
        <f t="shared" si="2"/>
        <v>638</v>
      </c>
      <c r="T225" s="178" t="s">
        <v>356</v>
      </c>
      <c r="U225" s="181" t="s">
        <v>357</v>
      </c>
      <c r="AA225" s="41"/>
    </row>
    <row r="226" spans="10:27" x14ac:dyDescent="0.15">
      <c r="J226" s="41"/>
      <c r="K226" s="42"/>
      <c r="L226" s="40"/>
      <c r="M226" s="41"/>
      <c r="S226" s="179" t="str">
        <f t="shared" si="2"/>
        <v>639</v>
      </c>
      <c r="T226" s="178" t="s">
        <v>358</v>
      </c>
      <c r="U226" s="181" t="s">
        <v>359</v>
      </c>
      <c r="AA226" s="41"/>
    </row>
    <row r="227" spans="10:27" x14ac:dyDescent="0.15">
      <c r="J227" s="41"/>
      <c r="K227" s="42"/>
      <c r="L227" s="40"/>
      <c r="M227" s="41"/>
      <c r="S227" s="179" t="str">
        <f t="shared" si="2"/>
        <v>641</v>
      </c>
      <c r="T227" s="178" t="s">
        <v>360</v>
      </c>
      <c r="U227" s="181" t="s">
        <v>361</v>
      </c>
      <c r="AA227" s="41"/>
    </row>
    <row r="228" spans="10:27" x14ac:dyDescent="0.15">
      <c r="J228" s="41"/>
      <c r="K228" s="42"/>
      <c r="L228" s="40"/>
      <c r="M228" s="41"/>
      <c r="S228" s="179" t="str">
        <f t="shared" si="2"/>
        <v>642</v>
      </c>
      <c r="T228" s="178" t="s">
        <v>362</v>
      </c>
      <c r="U228" s="181" t="s">
        <v>363</v>
      </c>
      <c r="AA228" s="41"/>
    </row>
    <row r="229" spans="10:27" x14ac:dyDescent="0.15">
      <c r="J229" s="41"/>
      <c r="K229" s="42"/>
      <c r="L229" s="40"/>
      <c r="M229" s="41"/>
      <c r="S229" s="179" t="str">
        <f t="shared" si="2"/>
        <v>643</v>
      </c>
      <c r="T229" s="178" t="s">
        <v>364</v>
      </c>
      <c r="U229" s="181" t="s">
        <v>365</v>
      </c>
      <c r="AA229" s="41"/>
    </row>
    <row r="230" spans="10:27" x14ac:dyDescent="0.15">
      <c r="J230" s="41"/>
      <c r="K230" s="42"/>
      <c r="L230" s="40"/>
      <c r="M230" s="41"/>
      <c r="S230" s="179" t="str">
        <f t="shared" si="2"/>
        <v>644</v>
      </c>
      <c r="T230" s="178" t="s">
        <v>366</v>
      </c>
      <c r="U230" s="181" t="s">
        <v>367</v>
      </c>
      <c r="AA230" s="41"/>
    </row>
    <row r="231" spans="10:27" x14ac:dyDescent="0.15">
      <c r="J231" s="41"/>
      <c r="K231" s="42"/>
      <c r="L231" s="40"/>
      <c r="M231" s="41"/>
      <c r="S231" s="179" t="str">
        <f t="shared" si="2"/>
        <v>645</v>
      </c>
      <c r="T231" s="178" t="s">
        <v>368</v>
      </c>
      <c r="U231" s="181" t="s">
        <v>369</v>
      </c>
      <c r="AA231" s="41"/>
    </row>
    <row r="232" spans="10:27" x14ac:dyDescent="0.15">
      <c r="J232" s="41"/>
      <c r="K232" s="42"/>
      <c r="L232" s="40"/>
      <c r="M232" s="41"/>
      <c r="S232" s="179" t="str">
        <f t="shared" si="2"/>
        <v>646</v>
      </c>
      <c r="T232" s="178" t="s">
        <v>370</v>
      </c>
      <c r="U232" s="181" t="s">
        <v>371</v>
      </c>
      <c r="AA232" s="41"/>
    </row>
    <row r="233" spans="10:27" x14ac:dyDescent="0.15">
      <c r="J233" s="41"/>
      <c r="K233" s="42"/>
      <c r="L233" s="40"/>
      <c r="M233" s="41"/>
      <c r="S233" s="179" t="str">
        <f t="shared" si="2"/>
        <v>647</v>
      </c>
      <c r="T233" s="178" t="s">
        <v>372</v>
      </c>
      <c r="U233" s="181" t="s">
        <v>373</v>
      </c>
      <c r="AA233" s="41"/>
    </row>
    <row r="234" spans="10:27" x14ac:dyDescent="0.15">
      <c r="J234" s="41"/>
      <c r="K234" s="42"/>
      <c r="L234" s="40"/>
      <c r="M234" s="41"/>
      <c r="S234" s="179" t="str">
        <f t="shared" si="2"/>
        <v>648</v>
      </c>
      <c r="T234" s="178" t="s">
        <v>374</v>
      </c>
      <c r="U234" s="181" t="s">
        <v>375</v>
      </c>
      <c r="AA234" s="41"/>
    </row>
    <row r="235" spans="10:27" x14ac:dyDescent="0.15">
      <c r="J235" s="41"/>
      <c r="K235" s="42"/>
      <c r="L235" s="40"/>
      <c r="M235" s="41"/>
      <c r="S235" s="179" t="str">
        <f t="shared" si="2"/>
        <v>649</v>
      </c>
      <c r="T235" s="178" t="s">
        <v>376</v>
      </c>
      <c r="U235" s="181" t="s">
        <v>377</v>
      </c>
      <c r="AA235" s="41"/>
    </row>
    <row r="236" spans="10:27" x14ac:dyDescent="0.15">
      <c r="J236" s="41"/>
      <c r="K236" s="42"/>
      <c r="L236" s="40"/>
      <c r="M236" s="41"/>
      <c r="S236" s="179" t="str">
        <f t="shared" si="2"/>
        <v>661</v>
      </c>
      <c r="T236" s="178" t="s">
        <v>378</v>
      </c>
      <c r="U236" s="181" t="s">
        <v>379</v>
      </c>
      <c r="AA236" s="41"/>
    </row>
    <row r="237" spans="10:27" x14ac:dyDescent="0.15">
      <c r="J237" s="41"/>
      <c r="K237" s="42"/>
      <c r="L237" s="40"/>
      <c r="M237" s="41"/>
      <c r="S237" s="179" t="str">
        <f t="shared" si="2"/>
        <v>662</v>
      </c>
      <c r="T237" s="178" t="s">
        <v>380</v>
      </c>
      <c r="U237" s="181" t="s">
        <v>381</v>
      </c>
      <c r="AA237" s="41"/>
    </row>
    <row r="238" spans="10:27" x14ac:dyDescent="0.15">
      <c r="J238" s="41"/>
      <c r="K238" s="42"/>
      <c r="L238" s="40"/>
      <c r="M238" s="41"/>
      <c r="S238" s="179" t="str">
        <f t="shared" si="2"/>
        <v>663</v>
      </c>
      <c r="T238" s="178" t="s">
        <v>382</v>
      </c>
      <c r="U238" s="181" t="s">
        <v>383</v>
      </c>
      <c r="AA238" s="41"/>
    </row>
    <row r="239" spans="10:27" x14ac:dyDescent="0.15">
      <c r="J239" s="41"/>
      <c r="K239" s="42"/>
      <c r="L239" s="40"/>
      <c r="M239" s="41"/>
      <c r="S239" s="179" t="str">
        <f t="shared" si="2"/>
        <v>664</v>
      </c>
      <c r="T239" s="178" t="s">
        <v>384</v>
      </c>
      <c r="U239" s="181" t="s">
        <v>385</v>
      </c>
      <c r="AA239" s="41"/>
    </row>
    <row r="240" spans="10:27" x14ac:dyDescent="0.15">
      <c r="J240" s="41"/>
      <c r="K240" s="42"/>
      <c r="L240" s="40"/>
      <c r="M240" s="41"/>
      <c r="S240" s="179" t="str">
        <f t="shared" si="2"/>
        <v>665</v>
      </c>
      <c r="T240" s="178" t="s">
        <v>386</v>
      </c>
      <c r="U240" s="181" t="s">
        <v>387</v>
      </c>
      <c r="AA240" s="41"/>
    </row>
    <row r="241" spans="10:27" x14ac:dyDescent="0.15">
      <c r="J241" s="41"/>
      <c r="K241" s="42"/>
      <c r="L241" s="40"/>
      <c r="M241" s="41"/>
      <c r="S241" s="179" t="str">
        <f t="shared" si="2"/>
        <v>667</v>
      </c>
      <c r="T241" s="178" t="s">
        <v>388</v>
      </c>
      <c r="U241" s="181" t="s">
        <v>389</v>
      </c>
      <c r="AA241" s="41"/>
    </row>
    <row r="242" spans="10:27" x14ac:dyDescent="0.15">
      <c r="J242" s="41"/>
      <c r="K242" s="42"/>
      <c r="L242" s="40"/>
      <c r="M242" s="41"/>
      <c r="S242" s="179" t="str">
        <f t="shared" si="2"/>
        <v>668</v>
      </c>
      <c r="T242" s="178" t="s">
        <v>390</v>
      </c>
      <c r="U242" s="181" t="s">
        <v>391</v>
      </c>
      <c r="AA242" s="41"/>
    </row>
    <row r="243" spans="10:27" x14ac:dyDescent="0.15">
      <c r="J243" s="41"/>
      <c r="K243" s="42"/>
      <c r="L243" s="40"/>
      <c r="M243" s="41"/>
      <c r="S243" s="179" t="str">
        <f t="shared" si="2"/>
        <v>691</v>
      </c>
      <c r="T243" s="178" t="s">
        <v>392</v>
      </c>
      <c r="U243" s="181" t="s">
        <v>393</v>
      </c>
      <c r="AA243" s="41"/>
    </row>
    <row r="244" spans="10:27" x14ac:dyDescent="0.15">
      <c r="J244" s="41"/>
      <c r="K244" s="42"/>
      <c r="L244" s="40"/>
      <c r="M244" s="41"/>
      <c r="S244" s="179" t="str">
        <f t="shared" si="2"/>
        <v>692</v>
      </c>
      <c r="T244" s="178" t="s">
        <v>394</v>
      </c>
      <c r="U244" s="181" t="s">
        <v>395</v>
      </c>
      <c r="AA244" s="41"/>
    </row>
    <row r="245" spans="10:27" x14ac:dyDescent="0.15">
      <c r="J245" s="41"/>
      <c r="K245" s="42"/>
      <c r="L245" s="40"/>
      <c r="M245" s="41"/>
      <c r="S245" s="179" t="str">
        <f t="shared" si="2"/>
        <v>693</v>
      </c>
      <c r="T245" s="178" t="s">
        <v>396</v>
      </c>
      <c r="U245" s="181" t="s">
        <v>397</v>
      </c>
      <c r="AA245" s="41"/>
    </row>
    <row r="246" spans="10:27" x14ac:dyDescent="0.15">
      <c r="J246" s="41"/>
      <c r="K246" s="42"/>
      <c r="L246" s="40"/>
      <c r="M246" s="41"/>
      <c r="S246" s="179" t="str">
        <f t="shared" si="2"/>
        <v>694</v>
      </c>
      <c r="T246" s="178" t="s">
        <v>398</v>
      </c>
      <c r="U246" s="181" t="s">
        <v>399</v>
      </c>
      <c r="AA246" s="41"/>
    </row>
    <row r="247" spans="10:27" x14ac:dyDescent="0.15">
      <c r="J247" s="41"/>
      <c r="K247" s="42"/>
      <c r="L247" s="40"/>
      <c r="M247" s="41"/>
      <c r="S247" s="179" t="str">
        <f t="shared" si="2"/>
        <v>999</v>
      </c>
      <c r="T247" s="178" t="s">
        <v>400</v>
      </c>
      <c r="U247" s="181" t="s">
        <v>401</v>
      </c>
      <c r="AA247" s="41"/>
    </row>
    <row r="248" spans="10:27" x14ac:dyDescent="0.15">
      <c r="J248" s="41"/>
      <c r="K248" s="42"/>
      <c r="L248" s="40"/>
      <c r="M248" s="41"/>
      <c r="S248" s="43"/>
      <c r="AA248" s="41"/>
    </row>
    <row r="249" spans="10:27" x14ac:dyDescent="0.15">
      <c r="J249" s="41"/>
      <c r="K249" s="42"/>
      <c r="L249" s="40"/>
      <c r="M249" s="41"/>
      <c r="S249" s="43"/>
      <c r="AA249" s="41"/>
    </row>
    <row r="250" spans="10:27" x14ac:dyDescent="0.15">
      <c r="J250" s="41"/>
      <c r="K250" s="42"/>
      <c r="L250" s="40"/>
      <c r="M250" s="41"/>
      <c r="S250" s="43"/>
      <c r="AA250" s="41"/>
    </row>
    <row r="251" spans="10:27" x14ac:dyDescent="0.15">
      <c r="J251" s="41"/>
      <c r="K251" s="42"/>
      <c r="L251" s="40"/>
      <c r="M251" s="41"/>
      <c r="S251" s="43"/>
      <c r="AA251" s="41"/>
    </row>
    <row r="252" spans="10:27" x14ac:dyDescent="0.15">
      <c r="J252" s="41"/>
      <c r="K252" s="42"/>
      <c r="L252" s="40"/>
      <c r="M252" s="41"/>
      <c r="S252" s="43"/>
      <c r="AA252" s="41"/>
    </row>
    <row r="253" spans="10:27" x14ac:dyDescent="0.15">
      <c r="J253" s="41"/>
      <c r="K253" s="42"/>
      <c r="L253" s="40"/>
      <c r="M253" s="41"/>
      <c r="S253" s="43"/>
      <c r="AA253" s="41"/>
    </row>
    <row r="254" spans="10:27" x14ac:dyDescent="0.15">
      <c r="J254" s="41"/>
      <c r="K254" s="42"/>
      <c r="L254" s="40"/>
      <c r="M254" s="41"/>
      <c r="S254" s="43"/>
      <c r="AA254" s="41"/>
    </row>
    <row r="255" spans="10:27" x14ac:dyDescent="0.15">
      <c r="J255" s="41"/>
      <c r="K255" s="42"/>
      <c r="L255" s="40"/>
      <c r="M255" s="41"/>
      <c r="S255" s="43"/>
      <c r="AA255" s="41"/>
    </row>
    <row r="256" spans="10:27" x14ac:dyDescent="0.15">
      <c r="J256" s="41"/>
      <c r="K256" s="42"/>
      <c r="L256" s="40"/>
      <c r="M256" s="41"/>
      <c r="S256" s="43"/>
      <c r="AA256" s="41"/>
    </row>
    <row r="257" spans="10:27" x14ac:dyDescent="0.15">
      <c r="J257" s="41"/>
      <c r="K257" s="42"/>
      <c r="L257" s="40"/>
      <c r="M257" s="41"/>
      <c r="S257" s="43"/>
      <c r="AA257" s="41"/>
    </row>
    <row r="258" spans="10:27" x14ac:dyDescent="0.15">
      <c r="J258" s="41"/>
      <c r="K258" s="42"/>
      <c r="L258" s="40"/>
      <c r="M258" s="41"/>
      <c r="S258" s="43"/>
      <c r="AA258" s="41"/>
    </row>
    <row r="259" spans="10:27" x14ac:dyDescent="0.15">
      <c r="J259" s="41"/>
      <c r="K259" s="42"/>
      <c r="L259" s="40"/>
      <c r="M259" s="41"/>
      <c r="S259" s="43"/>
      <c r="AA259" s="41"/>
    </row>
    <row r="260" spans="10:27" x14ac:dyDescent="0.15">
      <c r="J260" s="41"/>
      <c r="K260" s="42"/>
      <c r="L260" s="40"/>
      <c r="M260" s="41"/>
      <c r="S260" s="43"/>
      <c r="AA260" s="41"/>
    </row>
    <row r="261" spans="10:27" x14ac:dyDescent="0.15">
      <c r="J261" s="41"/>
      <c r="K261" s="42"/>
      <c r="L261" s="40"/>
      <c r="M261" s="41"/>
      <c r="S261" s="43"/>
      <c r="AA261" s="41"/>
    </row>
    <row r="262" spans="10:27" x14ac:dyDescent="0.15">
      <c r="J262" s="41"/>
      <c r="K262" s="42"/>
      <c r="L262" s="40"/>
      <c r="M262" s="41"/>
      <c r="S262" s="43"/>
      <c r="AA262" s="41"/>
    </row>
    <row r="263" spans="10:27" x14ac:dyDescent="0.15">
      <c r="J263" s="41"/>
      <c r="K263" s="42"/>
      <c r="L263" s="40"/>
      <c r="M263" s="41"/>
      <c r="S263" s="43"/>
      <c r="AA263" s="41"/>
    </row>
    <row r="264" spans="10:27" x14ac:dyDescent="0.15">
      <c r="J264" s="41"/>
      <c r="K264" s="42"/>
      <c r="L264" s="40"/>
      <c r="M264" s="41"/>
      <c r="S264" s="43"/>
      <c r="AA264" s="41"/>
    </row>
    <row r="265" spans="10:27" x14ac:dyDescent="0.15">
      <c r="J265" s="41"/>
      <c r="K265" s="42"/>
      <c r="L265" s="40"/>
      <c r="M265" s="41"/>
      <c r="S265" s="43"/>
      <c r="AA265" s="41"/>
    </row>
    <row r="266" spans="10:27" x14ac:dyDescent="0.15">
      <c r="J266" s="41"/>
      <c r="K266" s="42"/>
      <c r="L266" s="40"/>
      <c r="M266" s="41"/>
      <c r="S266" s="43"/>
      <c r="AA266" s="41"/>
    </row>
    <row r="267" spans="10:27" x14ac:dyDescent="0.15">
      <c r="J267" s="41"/>
      <c r="K267" s="42"/>
      <c r="L267" s="40"/>
      <c r="M267" s="41"/>
      <c r="S267" s="43"/>
      <c r="AA267" s="41"/>
    </row>
    <row r="268" spans="10:27" x14ac:dyDescent="0.15">
      <c r="J268" s="41"/>
      <c r="K268" s="42"/>
      <c r="L268" s="40"/>
      <c r="M268" s="41"/>
      <c r="S268" s="43"/>
      <c r="AA268" s="41"/>
    </row>
    <row r="269" spans="10:27" x14ac:dyDescent="0.15">
      <c r="J269" s="41"/>
      <c r="K269" s="42"/>
      <c r="L269" s="40"/>
      <c r="M269" s="41"/>
      <c r="S269" s="43"/>
      <c r="AA269" s="41"/>
    </row>
    <row r="270" spans="10:27" x14ac:dyDescent="0.15">
      <c r="J270" s="41"/>
      <c r="K270" s="42"/>
      <c r="L270" s="40"/>
      <c r="M270" s="41"/>
      <c r="S270" s="43"/>
      <c r="AA270" s="41"/>
    </row>
    <row r="271" spans="10:27" x14ac:dyDescent="0.15">
      <c r="J271" s="41"/>
      <c r="K271" s="42"/>
      <c r="L271" s="40"/>
      <c r="M271" s="41"/>
      <c r="S271" s="43"/>
      <c r="AA271" s="41"/>
    </row>
    <row r="272" spans="10:27" x14ac:dyDescent="0.15">
      <c r="J272" s="41"/>
      <c r="K272" s="42"/>
      <c r="L272" s="40"/>
      <c r="M272" s="41"/>
      <c r="S272" s="43"/>
      <c r="AA272" s="41"/>
    </row>
    <row r="273" spans="10:27" x14ac:dyDescent="0.15">
      <c r="J273" s="41"/>
      <c r="K273" s="42"/>
      <c r="L273" s="40"/>
      <c r="M273" s="41"/>
      <c r="S273" s="43"/>
      <c r="AA273" s="41"/>
    </row>
    <row r="274" spans="10:27" x14ac:dyDescent="0.15">
      <c r="J274" s="41"/>
      <c r="K274" s="42"/>
      <c r="L274" s="40"/>
      <c r="M274" s="41"/>
      <c r="S274" s="43"/>
      <c r="AA274" s="41"/>
    </row>
    <row r="275" spans="10:27" x14ac:dyDescent="0.15">
      <c r="J275" s="41"/>
      <c r="K275" s="42"/>
      <c r="L275" s="40"/>
      <c r="M275" s="41"/>
      <c r="S275" s="43"/>
      <c r="AA275" s="41"/>
    </row>
    <row r="276" spans="10:27" x14ac:dyDescent="0.15">
      <c r="J276" s="41"/>
      <c r="K276" s="42"/>
      <c r="L276" s="40"/>
      <c r="M276" s="41"/>
      <c r="S276" s="43"/>
      <c r="AA276" s="41"/>
    </row>
    <row r="277" spans="10:27" x14ac:dyDescent="0.15">
      <c r="J277" s="41"/>
      <c r="K277" s="42"/>
      <c r="L277" s="40"/>
      <c r="M277" s="41"/>
      <c r="S277" s="43"/>
      <c r="AA277" s="41"/>
    </row>
    <row r="278" spans="10:27" x14ac:dyDescent="0.15">
      <c r="J278" s="41"/>
      <c r="K278" s="42"/>
      <c r="L278" s="40"/>
      <c r="M278" s="41"/>
      <c r="S278" s="43"/>
      <c r="AA278" s="41"/>
    </row>
    <row r="279" spans="10:27" x14ac:dyDescent="0.15">
      <c r="J279" s="41"/>
      <c r="K279" s="42"/>
      <c r="L279" s="40"/>
      <c r="M279" s="41"/>
      <c r="S279" s="43"/>
      <c r="AA279" s="41"/>
    </row>
    <row r="280" spans="10:27" x14ac:dyDescent="0.15">
      <c r="J280" s="41"/>
      <c r="K280" s="42"/>
      <c r="L280" s="40"/>
      <c r="M280" s="41"/>
      <c r="S280" s="43"/>
      <c r="AA280" s="41"/>
    </row>
    <row r="281" spans="10:27" x14ac:dyDescent="0.15">
      <c r="J281" s="41"/>
      <c r="K281" s="42"/>
      <c r="L281" s="40"/>
      <c r="M281" s="41"/>
      <c r="S281" s="43"/>
      <c r="AA281" s="41"/>
    </row>
    <row r="282" spans="10:27" x14ac:dyDescent="0.15">
      <c r="J282" s="41"/>
      <c r="K282" s="42"/>
      <c r="L282" s="40"/>
      <c r="M282" s="41"/>
      <c r="S282" s="43"/>
      <c r="AA282" s="41"/>
    </row>
    <row r="283" spans="10:27" x14ac:dyDescent="0.15">
      <c r="J283" s="41"/>
      <c r="K283" s="42"/>
      <c r="L283" s="40"/>
      <c r="M283" s="41"/>
      <c r="S283" s="43"/>
      <c r="AA283" s="41"/>
    </row>
    <row r="284" spans="10:27" x14ac:dyDescent="0.15">
      <c r="J284" s="41"/>
      <c r="K284" s="42"/>
      <c r="L284" s="40"/>
      <c r="M284" s="41"/>
      <c r="S284" s="43"/>
      <c r="AA284" s="41"/>
    </row>
    <row r="285" spans="10:27" x14ac:dyDescent="0.15">
      <c r="J285" s="41"/>
      <c r="K285" s="42"/>
      <c r="L285" s="40"/>
      <c r="M285" s="41"/>
      <c r="S285" s="43"/>
      <c r="AA285" s="41"/>
    </row>
    <row r="286" spans="10:27" x14ac:dyDescent="0.15">
      <c r="J286" s="41"/>
      <c r="K286" s="42"/>
      <c r="L286" s="40"/>
      <c r="M286" s="41"/>
      <c r="S286" s="43"/>
      <c r="AA286" s="41"/>
    </row>
    <row r="287" spans="10:27" x14ac:dyDescent="0.15">
      <c r="J287" s="41"/>
      <c r="K287" s="42"/>
      <c r="L287" s="40"/>
      <c r="M287" s="41"/>
      <c r="S287" s="43"/>
      <c r="AA287" s="41"/>
    </row>
    <row r="288" spans="10:27" x14ac:dyDescent="0.15">
      <c r="J288" s="41"/>
      <c r="K288" s="42"/>
      <c r="L288" s="40"/>
      <c r="M288" s="41"/>
      <c r="S288" s="43"/>
      <c r="AA288" s="41"/>
    </row>
    <row r="289" spans="10:27" x14ac:dyDescent="0.15">
      <c r="J289" s="41"/>
      <c r="K289" s="42"/>
      <c r="L289" s="40"/>
      <c r="M289" s="41"/>
      <c r="S289" s="43"/>
      <c r="AA289" s="41"/>
    </row>
    <row r="290" spans="10:27" x14ac:dyDescent="0.15">
      <c r="J290" s="41"/>
      <c r="K290" s="42"/>
      <c r="L290" s="40"/>
      <c r="M290" s="41"/>
      <c r="S290" s="43"/>
      <c r="AA290" s="41"/>
    </row>
    <row r="291" spans="10:27" x14ac:dyDescent="0.15">
      <c r="J291" s="41"/>
      <c r="K291" s="42"/>
      <c r="L291" s="40"/>
      <c r="M291" s="41"/>
      <c r="S291" s="43"/>
      <c r="AA291" s="41"/>
    </row>
    <row r="292" spans="10:27" x14ac:dyDescent="0.15">
      <c r="J292" s="41"/>
      <c r="K292" s="42"/>
      <c r="L292" s="40"/>
      <c r="M292" s="41"/>
      <c r="S292" s="43"/>
      <c r="AA292" s="41"/>
    </row>
    <row r="293" spans="10:27" x14ac:dyDescent="0.15">
      <c r="J293" s="41"/>
      <c r="K293" s="42"/>
      <c r="L293" s="40"/>
      <c r="M293" s="41"/>
      <c r="S293" s="43"/>
      <c r="AA293" s="41"/>
    </row>
    <row r="294" spans="10:27" x14ac:dyDescent="0.15">
      <c r="J294" s="41"/>
      <c r="K294" s="42"/>
      <c r="L294" s="40"/>
      <c r="M294" s="41"/>
      <c r="S294" s="43"/>
      <c r="AA294" s="41"/>
    </row>
    <row r="295" spans="10:27" x14ac:dyDescent="0.15">
      <c r="J295" s="41"/>
      <c r="K295" s="42"/>
      <c r="L295" s="40"/>
      <c r="M295" s="41"/>
      <c r="S295" s="43"/>
      <c r="AA295" s="41"/>
    </row>
    <row r="296" spans="10:27" x14ac:dyDescent="0.15">
      <c r="J296" s="41"/>
      <c r="K296" s="42"/>
      <c r="L296" s="40"/>
      <c r="M296" s="41"/>
      <c r="S296" s="43"/>
      <c r="AA296" s="41"/>
    </row>
    <row r="297" spans="10:27" x14ac:dyDescent="0.15">
      <c r="J297" s="41"/>
      <c r="K297" s="42"/>
      <c r="L297" s="40"/>
      <c r="M297" s="41"/>
      <c r="S297" s="43"/>
      <c r="AA297" s="41"/>
    </row>
    <row r="298" spans="10:27" x14ac:dyDescent="0.15">
      <c r="J298" s="41"/>
      <c r="K298" s="42"/>
      <c r="L298" s="40"/>
      <c r="M298" s="41"/>
      <c r="S298" s="43"/>
      <c r="AA298" s="41"/>
    </row>
    <row r="299" spans="10:27" x14ac:dyDescent="0.15">
      <c r="J299" s="41"/>
      <c r="K299" s="42"/>
      <c r="L299" s="40"/>
      <c r="M299" s="41"/>
      <c r="S299" s="43"/>
      <c r="AA299" s="41"/>
    </row>
    <row r="300" spans="10:27" x14ac:dyDescent="0.15">
      <c r="J300" s="41"/>
      <c r="K300" s="42"/>
      <c r="L300" s="40"/>
      <c r="M300" s="41"/>
      <c r="S300" s="43"/>
      <c r="AA300" s="41"/>
    </row>
    <row r="301" spans="10:27" x14ac:dyDescent="0.15">
      <c r="J301" s="41"/>
      <c r="K301" s="42"/>
      <c r="L301" s="40"/>
      <c r="M301" s="41"/>
      <c r="S301" s="43"/>
      <c r="AA301" s="41"/>
    </row>
    <row r="302" spans="10:27" x14ac:dyDescent="0.15">
      <c r="J302" s="41"/>
      <c r="K302" s="42"/>
      <c r="L302" s="40"/>
      <c r="M302" s="41"/>
      <c r="S302" s="43"/>
      <c r="AA302" s="41"/>
    </row>
    <row r="303" spans="10:27" x14ac:dyDescent="0.15">
      <c r="J303" s="41"/>
      <c r="K303" s="42"/>
      <c r="L303" s="40"/>
      <c r="M303" s="41"/>
      <c r="S303" s="43"/>
      <c r="AA303" s="41"/>
    </row>
    <row r="304" spans="10:27" x14ac:dyDescent="0.15">
      <c r="J304" s="41"/>
      <c r="K304" s="42"/>
      <c r="L304" s="40"/>
      <c r="M304" s="41"/>
      <c r="S304" s="43"/>
      <c r="AA304" s="41"/>
    </row>
    <row r="305" spans="10:27" x14ac:dyDescent="0.15">
      <c r="J305" s="41"/>
      <c r="K305" s="42"/>
      <c r="L305" s="40"/>
      <c r="M305" s="41"/>
      <c r="S305" s="43"/>
      <c r="AA305" s="41"/>
    </row>
    <row r="306" spans="10:27" x14ac:dyDescent="0.15">
      <c r="J306" s="41"/>
      <c r="K306" s="42"/>
      <c r="L306" s="40"/>
      <c r="M306" s="41"/>
      <c r="S306" s="43"/>
      <c r="AA306" s="41"/>
    </row>
    <row r="307" spans="10:27" x14ac:dyDescent="0.15">
      <c r="J307" s="41"/>
      <c r="K307" s="42"/>
      <c r="L307" s="40"/>
      <c r="M307" s="41"/>
      <c r="S307" s="43"/>
      <c r="AA307" s="41"/>
    </row>
    <row r="308" spans="10:27" x14ac:dyDescent="0.15">
      <c r="J308" s="41"/>
      <c r="K308" s="42"/>
      <c r="L308" s="40"/>
      <c r="M308" s="41"/>
      <c r="S308" s="43"/>
      <c r="AA308" s="41"/>
    </row>
    <row r="309" spans="10:27" x14ac:dyDescent="0.15">
      <c r="J309" s="41"/>
      <c r="K309" s="42"/>
      <c r="L309" s="40"/>
      <c r="M309" s="41"/>
      <c r="S309" s="43"/>
      <c r="AA309" s="41"/>
    </row>
    <row r="310" spans="10:27" x14ac:dyDescent="0.15">
      <c r="J310" s="41"/>
      <c r="K310" s="42"/>
      <c r="L310" s="40"/>
      <c r="M310" s="41"/>
      <c r="S310" s="43"/>
      <c r="AA310" s="41"/>
    </row>
    <row r="311" spans="10:27" x14ac:dyDescent="0.15">
      <c r="J311" s="41"/>
      <c r="K311" s="42"/>
      <c r="L311" s="40"/>
      <c r="M311" s="41"/>
      <c r="S311" s="43"/>
      <c r="AA311" s="41"/>
    </row>
    <row r="312" spans="10:27" x14ac:dyDescent="0.15">
      <c r="J312" s="41"/>
      <c r="K312" s="42"/>
      <c r="L312" s="40"/>
      <c r="M312" s="41"/>
      <c r="S312" s="43"/>
      <c r="AA312" s="41"/>
    </row>
    <row r="313" spans="10:27" x14ac:dyDescent="0.15">
      <c r="J313" s="41"/>
      <c r="K313" s="42"/>
      <c r="L313" s="40"/>
      <c r="M313" s="41"/>
      <c r="S313" s="43"/>
      <c r="AA313" s="41"/>
    </row>
    <row r="314" spans="10:27" x14ac:dyDescent="0.15">
      <c r="J314" s="41"/>
      <c r="K314" s="42"/>
      <c r="L314" s="40"/>
      <c r="M314" s="41"/>
      <c r="S314" s="43"/>
      <c r="AA314" s="41"/>
    </row>
    <row r="315" spans="10:27" x14ac:dyDescent="0.15">
      <c r="J315" s="41"/>
      <c r="K315" s="42"/>
      <c r="L315" s="40"/>
      <c r="M315" s="41"/>
      <c r="S315" s="43"/>
      <c r="AA315" s="41"/>
    </row>
    <row r="316" spans="10:27" x14ac:dyDescent="0.15">
      <c r="J316" s="41"/>
      <c r="K316" s="42"/>
      <c r="L316" s="40"/>
      <c r="M316" s="41"/>
      <c r="S316" s="43"/>
      <c r="AA316" s="41"/>
    </row>
    <row r="317" spans="10:27" x14ac:dyDescent="0.15">
      <c r="J317" s="41"/>
      <c r="K317" s="42"/>
      <c r="L317" s="40"/>
      <c r="M317" s="41"/>
      <c r="S317" s="43"/>
      <c r="AA317" s="41"/>
    </row>
    <row r="318" spans="10:27" x14ac:dyDescent="0.15">
      <c r="J318" s="41"/>
      <c r="K318" s="42"/>
      <c r="L318" s="40"/>
      <c r="M318" s="41"/>
      <c r="S318" s="43"/>
      <c r="AA318" s="41"/>
    </row>
    <row r="319" spans="10:27" x14ac:dyDescent="0.15">
      <c r="J319" s="41"/>
      <c r="K319" s="42"/>
      <c r="L319" s="40"/>
      <c r="M319" s="41"/>
      <c r="S319" s="43"/>
      <c r="AA319" s="41"/>
    </row>
    <row r="320" spans="10:27" x14ac:dyDescent="0.15">
      <c r="J320" s="41"/>
      <c r="K320" s="42"/>
      <c r="L320" s="40"/>
      <c r="M320" s="41"/>
      <c r="S320" s="43"/>
      <c r="AA320" s="41"/>
    </row>
    <row r="321" spans="10:27" x14ac:dyDescent="0.15">
      <c r="J321" s="41"/>
      <c r="K321" s="42"/>
      <c r="L321" s="40"/>
      <c r="M321" s="41"/>
      <c r="S321" s="43"/>
      <c r="AA321" s="41"/>
    </row>
    <row r="322" spans="10:27" x14ac:dyDescent="0.15">
      <c r="J322" s="41"/>
      <c r="K322" s="42"/>
      <c r="L322" s="40"/>
      <c r="M322" s="41"/>
      <c r="S322" s="43"/>
      <c r="AA322" s="41"/>
    </row>
    <row r="323" spans="10:27" x14ac:dyDescent="0.15">
      <c r="J323" s="41"/>
      <c r="K323" s="42"/>
      <c r="L323" s="40"/>
      <c r="M323" s="41"/>
      <c r="S323" s="43"/>
      <c r="AA323" s="41"/>
    </row>
    <row r="324" spans="10:27" x14ac:dyDescent="0.15">
      <c r="J324" s="41"/>
      <c r="K324" s="42"/>
      <c r="L324" s="40"/>
      <c r="M324" s="41"/>
      <c r="S324" s="43"/>
      <c r="AA324" s="41"/>
    </row>
    <row r="325" spans="10:27" x14ac:dyDescent="0.15">
      <c r="J325" s="41"/>
      <c r="K325" s="42"/>
      <c r="L325" s="40"/>
      <c r="M325" s="41"/>
      <c r="S325" s="43"/>
      <c r="AA325" s="41"/>
    </row>
    <row r="326" spans="10:27" x14ac:dyDescent="0.15">
      <c r="J326" s="41"/>
      <c r="K326" s="42"/>
      <c r="L326" s="40"/>
      <c r="M326" s="41"/>
      <c r="S326" s="43"/>
      <c r="AA326" s="41"/>
    </row>
    <row r="327" spans="10:27" x14ac:dyDescent="0.15">
      <c r="J327" s="41"/>
      <c r="K327" s="42"/>
      <c r="L327" s="40"/>
      <c r="M327" s="41"/>
      <c r="S327" s="43"/>
      <c r="AA327" s="41"/>
    </row>
    <row r="328" spans="10:27" x14ac:dyDescent="0.15">
      <c r="J328" s="41"/>
      <c r="K328" s="42"/>
      <c r="L328" s="40"/>
      <c r="M328" s="41"/>
      <c r="S328" s="43"/>
      <c r="AA328" s="41"/>
    </row>
    <row r="329" spans="10:27" x14ac:dyDescent="0.15">
      <c r="J329" s="41"/>
      <c r="K329" s="42"/>
      <c r="L329" s="40"/>
      <c r="M329" s="41"/>
      <c r="S329" s="43"/>
      <c r="AA329" s="41"/>
    </row>
    <row r="330" spans="10:27" x14ac:dyDescent="0.15">
      <c r="J330" s="41"/>
      <c r="K330" s="42"/>
      <c r="L330" s="40"/>
      <c r="M330" s="41"/>
      <c r="S330" s="43"/>
      <c r="AA330" s="41"/>
    </row>
    <row r="331" spans="10:27" x14ac:dyDescent="0.15">
      <c r="J331" s="41"/>
      <c r="K331" s="42"/>
      <c r="L331" s="40"/>
      <c r="M331" s="41"/>
      <c r="S331" s="43"/>
      <c r="AA331" s="41"/>
    </row>
    <row r="332" spans="10:27" x14ac:dyDescent="0.15">
      <c r="J332" s="41"/>
      <c r="K332" s="42"/>
      <c r="L332" s="40"/>
      <c r="M332" s="41"/>
      <c r="S332" s="43"/>
      <c r="AA332" s="41"/>
    </row>
    <row r="333" spans="10:27" x14ac:dyDescent="0.15">
      <c r="J333" s="41"/>
      <c r="K333" s="42"/>
      <c r="L333" s="40"/>
      <c r="M333" s="41"/>
      <c r="S333" s="43"/>
      <c r="AA333" s="41"/>
    </row>
    <row r="334" spans="10:27" x14ac:dyDescent="0.15">
      <c r="J334" s="41"/>
      <c r="K334" s="42"/>
      <c r="L334" s="40"/>
      <c r="M334" s="41"/>
      <c r="S334" s="43"/>
      <c r="AA334" s="41"/>
    </row>
    <row r="335" spans="10:27" x14ac:dyDescent="0.15">
      <c r="J335" s="41"/>
      <c r="K335" s="42"/>
      <c r="L335" s="40"/>
      <c r="M335" s="41"/>
      <c r="S335" s="43"/>
      <c r="AA335" s="41"/>
    </row>
    <row r="336" spans="10:27" x14ac:dyDescent="0.15">
      <c r="J336" s="41"/>
      <c r="K336" s="42"/>
      <c r="L336" s="40"/>
      <c r="M336" s="41"/>
      <c r="S336" s="43"/>
      <c r="AA336" s="41"/>
    </row>
    <row r="337" spans="10:27" x14ac:dyDescent="0.15">
      <c r="J337" s="41"/>
      <c r="K337" s="42"/>
      <c r="L337" s="40"/>
      <c r="M337" s="41"/>
      <c r="S337" s="43"/>
      <c r="AA337" s="41"/>
    </row>
    <row r="338" spans="10:27" x14ac:dyDescent="0.15">
      <c r="J338" s="41"/>
      <c r="K338" s="42"/>
      <c r="L338" s="40"/>
      <c r="M338" s="41"/>
      <c r="S338" s="43"/>
      <c r="AA338" s="41"/>
    </row>
    <row r="339" spans="10:27" x14ac:dyDescent="0.15">
      <c r="J339" s="41"/>
      <c r="K339" s="42"/>
      <c r="L339" s="40"/>
      <c r="M339" s="41"/>
      <c r="S339" s="43"/>
      <c r="AA339" s="41"/>
    </row>
    <row r="340" spans="10:27" x14ac:dyDescent="0.15">
      <c r="J340" s="41"/>
      <c r="K340" s="42"/>
      <c r="L340" s="40"/>
      <c r="M340" s="41"/>
      <c r="S340" s="43"/>
      <c r="AA340" s="41"/>
    </row>
    <row r="341" spans="10:27" x14ac:dyDescent="0.15">
      <c r="J341" s="41"/>
      <c r="K341" s="42"/>
      <c r="L341" s="40"/>
      <c r="M341" s="41"/>
      <c r="S341" s="43"/>
      <c r="AA341" s="41"/>
    </row>
    <row r="342" spans="10:27" x14ac:dyDescent="0.15">
      <c r="J342" s="41"/>
      <c r="K342" s="42"/>
      <c r="L342" s="40"/>
      <c r="M342" s="41"/>
      <c r="S342" s="43"/>
      <c r="AA342" s="41"/>
    </row>
    <row r="343" spans="10:27" x14ac:dyDescent="0.15">
      <c r="J343" s="41"/>
      <c r="K343" s="42"/>
      <c r="L343" s="40"/>
      <c r="M343" s="41"/>
      <c r="S343" s="43"/>
      <c r="AA343" s="41"/>
    </row>
    <row r="344" spans="10:27" x14ac:dyDescent="0.15">
      <c r="J344" s="41"/>
      <c r="K344" s="42"/>
      <c r="L344" s="40"/>
      <c r="M344" s="41"/>
      <c r="S344" s="43"/>
      <c r="AA344" s="41"/>
    </row>
    <row r="345" spans="10:27" x14ac:dyDescent="0.15">
      <c r="J345" s="41"/>
      <c r="K345" s="42"/>
      <c r="L345" s="40"/>
      <c r="M345" s="41"/>
      <c r="S345" s="43"/>
      <c r="AA345" s="41"/>
    </row>
    <row r="346" spans="10:27" x14ac:dyDescent="0.15">
      <c r="J346" s="41"/>
      <c r="K346" s="42"/>
      <c r="L346" s="40"/>
      <c r="M346" s="41"/>
      <c r="S346" s="43"/>
      <c r="AA346" s="41"/>
    </row>
    <row r="347" spans="10:27" x14ac:dyDescent="0.15">
      <c r="J347" s="41"/>
      <c r="K347" s="42"/>
      <c r="L347" s="40"/>
      <c r="M347" s="41"/>
      <c r="S347" s="43"/>
      <c r="AA347" s="41"/>
    </row>
    <row r="348" spans="10:27" x14ac:dyDescent="0.15">
      <c r="J348" s="41"/>
      <c r="K348" s="42"/>
      <c r="L348" s="40"/>
      <c r="M348" s="41"/>
      <c r="S348" s="43"/>
      <c r="AA348" s="41"/>
    </row>
    <row r="349" spans="10:27" x14ac:dyDescent="0.15">
      <c r="J349" s="41"/>
      <c r="K349" s="42"/>
      <c r="L349" s="40"/>
      <c r="M349" s="41"/>
      <c r="S349" s="43"/>
      <c r="AA349" s="41"/>
    </row>
    <row r="350" spans="10:27" x14ac:dyDescent="0.15">
      <c r="J350" s="41"/>
      <c r="K350" s="42"/>
      <c r="L350" s="40"/>
      <c r="M350" s="41"/>
      <c r="S350" s="43"/>
      <c r="AA350" s="41"/>
    </row>
    <row r="351" spans="10:27" x14ac:dyDescent="0.15">
      <c r="J351" s="41"/>
      <c r="K351" s="42"/>
      <c r="L351" s="40"/>
      <c r="M351" s="41"/>
      <c r="S351" s="43"/>
      <c r="AA351" s="41"/>
    </row>
    <row r="352" spans="10:27" x14ac:dyDescent="0.15">
      <c r="J352" s="41"/>
      <c r="K352" s="42"/>
      <c r="L352" s="40"/>
      <c r="M352" s="41"/>
      <c r="S352" s="43"/>
      <c r="AA352" s="41"/>
    </row>
    <row r="353" spans="10:27" x14ac:dyDescent="0.15">
      <c r="J353" s="41"/>
      <c r="K353" s="42"/>
      <c r="L353" s="40"/>
      <c r="M353" s="41"/>
      <c r="S353" s="43"/>
      <c r="AA353" s="41"/>
    </row>
    <row r="354" spans="10:27" x14ac:dyDescent="0.15">
      <c r="J354" s="41"/>
      <c r="K354" s="42"/>
      <c r="L354" s="40"/>
      <c r="M354" s="41"/>
      <c r="S354" s="43"/>
      <c r="AA354" s="41"/>
    </row>
    <row r="355" spans="10:27" x14ac:dyDescent="0.15">
      <c r="J355" s="41"/>
      <c r="K355" s="42"/>
      <c r="L355" s="40"/>
      <c r="M355" s="41"/>
      <c r="S355" s="43"/>
      <c r="AA355" s="41"/>
    </row>
    <row r="356" spans="10:27" x14ac:dyDescent="0.15">
      <c r="J356" s="41"/>
      <c r="K356" s="42"/>
      <c r="L356" s="40"/>
      <c r="M356" s="41"/>
      <c r="S356" s="43"/>
      <c r="AA356" s="41"/>
    </row>
    <row r="357" spans="10:27" x14ac:dyDescent="0.15">
      <c r="J357" s="41"/>
      <c r="K357" s="42"/>
      <c r="L357" s="40"/>
      <c r="M357" s="41"/>
      <c r="S357" s="43"/>
      <c r="AA357" s="41"/>
    </row>
    <row r="358" spans="10:27" x14ac:dyDescent="0.15">
      <c r="J358" s="41"/>
      <c r="K358" s="42"/>
      <c r="L358" s="40"/>
      <c r="M358" s="41"/>
      <c r="S358" s="43"/>
      <c r="AA358" s="41"/>
    </row>
    <row r="359" spans="10:27" x14ac:dyDescent="0.15">
      <c r="J359" s="41"/>
      <c r="K359" s="42"/>
      <c r="L359" s="40"/>
      <c r="M359" s="41"/>
      <c r="S359" s="43"/>
      <c r="AA359" s="41"/>
    </row>
    <row r="360" spans="10:27" x14ac:dyDescent="0.15">
      <c r="J360" s="41"/>
      <c r="K360" s="42"/>
      <c r="L360" s="40"/>
      <c r="M360" s="41"/>
      <c r="S360" s="43"/>
      <c r="AA360" s="41"/>
    </row>
    <row r="361" spans="10:27" x14ac:dyDescent="0.15">
      <c r="J361" s="41"/>
      <c r="K361" s="42"/>
      <c r="L361" s="40"/>
      <c r="M361" s="41"/>
      <c r="S361" s="43"/>
      <c r="AA361" s="41"/>
    </row>
    <row r="362" spans="10:27" x14ac:dyDescent="0.15">
      <c r="J362" s="41"/>
      <c r="K362" s="42"/>
      <c r="L362" s="40"/>
      <c r="M362" s="41"/>
      <c r="S362" s="43"/>
      <c r="AA362" s="41"/>
    </row>
    <row r="363" spans="10:27" x14ac:dyDescent="0.15">
      <c r="J363" s="41"/>
      <c r="K363" s="42"/>
      <c r="L363" s="40"/>
      <c r="M363" s="41"/>
      <c r="S363" s="43"/>
      <c r="AA363" s="41"/>
    </row>
    <row r="364" spans="10:27" x14ac:dyDescent="0.15">
      <c r="J364" s="41"/>
      <c r="K364" s="42"/>
      <c r="L364" s="40"/>
      <c r="M364" s="41"/>
      <c r="S364" s="43"/>
      <c r="AA364" s="41"/>
    </row>
    <row r="365" spans="10:27" x14ac:dyDescent="0.15">
      <c r="J365" s="41"/>
      <c r="K365" s="42"/>
      <c r="L365" s="40"/>
      <c r="M365" s="41"/>
      <c r="S365" s="43"/>
      <c r="AA365" s="41"/>
    </row>
    <row r="366" spans="10:27" x14ac:dyDescent="0.15">
      <c r="J366" s="41"/>
      <c r="K366" s="42"/>
      <c r="L366" s="40"/>
      <c r="M366" s="41"/>
      <c r="S366" s="43"/>
      <c r="AA366" s="41"/>
    </row>
    <row r="367" spans="10:27" x14ac:dyDescent="0.15">
      <c r="J367" s="41"/>
      <c r="K367" s="42"/>
      <c r="L367" s="40"/>
      <c r="M367" s="41"/>
      <c r="S367" s="43"/>
      <c r="AA367" s="41"/>
    </row>
    <row r="368" spans="10:27" x14ac:dyDescent="0.15">
      <c r="J368" s="41"/>
      <c r="K368" s="42"/>
      <c r="L368" s="40"/>
      <c r="M368" s="41"/>
      <c r="S368" s="43"/>
      <c r="AA368" s="41"/>
    </row>
    <row r="369" spans="10:27" x14ac:dyDescent="0.15">
      <c r="J369" s="41"/>
      <c r="K369" s="42"/>
      <c r="L369" s="40"/>
      <c r="M369" s="41"/>
      <c r="S369" s="43"/>
      <c r="AA369" s="41"/>
    </row>
    <row r="370" spans="10:27" x14ac:dyDescent="0.15">
      <c r="J370" s="41"/>
      <c r="K370" s="42"/>
      <c r="L370" s="40"/>
      <c r="M370" s="41"/>
      <c r="S370" s="43"/>
      <c r="AA370" s="41"/>
    </row>
    <row r="371" spans="10:27" x14ac:dyDescent="0.15">
      <c r="J371" s="41"/>
      <c r="K371" s="42"/>
      <c r="L371" s="40"/>
      <c r="M371" s="41"/>
      <c r="S371" s="43"/>
      <c r="AA371" s="41"/>
    </row>
    <row r="372" spans="10:27" x14ac:dyDescent="0.15">
      <c r="J372" s="41"/>
      <c r="K372" s="42"/>
      <c r="L372" s="40"/>
      <c r="M372" s="41"/>
      <c r="S372" s="43"/>
      <c r="AA372" s="41"/>
    </row>
    <row r="373" spans="10:27" x14ac:dyDescent="0.15">
      <c r="J373" s="41"/>
      <c r="K373" s="42"/>
      <c r="L373" s="40"/>
      <c r="M373" s="41"/>
      <c r="S373" s="43"/>
      <c r="AA373" s="41"/>
    </row>
    <row r="374" spans="10:27" x14ac:dyDescent="0.15">
      <c r="J374" s="41"/>
      <c r="K374" s="42"/>
      <c r="L374" s="40"/>
      <c r="M374" s="41"/>
      <c r="S374" s="43"/>
      <c r="AA374" s="41"/>
    </row>
    <row r="375" spans="10:27" x14ac:dyDescent="0.15">
      <c r="J375" s="41"/>
      <c r="K375" s="42"/>
      <c r="L375" s="40"/>
      <c r="M375" s="41"/>
      <c r="S375" s="43"/>
      <c r="AA375" s="41"/>
    </row>
    <row r="376" spans="10:27" x14ac:dyDescent="0.15">
      <c r="J376" s="41"/>
      <c r="K376" s="42"/>
      <c r="L376" s="40"/>
      <c r="M376" s="41"/>
      <c r="S376" s="43"/>
      <c r="AA376" s="41"/>
    </row>
    <row r="377" spans="10:27" x14ac:dyDescent="0.15">
      <c r="J377" s="41"/>
      <c r="K377" s="42"/>
      <c r="L377" s="40"/>
      <c r="M377" s="41"/>
      <c r="S377" s="43"/>
      <c r="AA377" s="41"/>
    </row>
    <row r="378" spans="10:27" x14ac:dyDescent="0.15">
      <c r="J378" s="41"/>
      <c r="K378" s="42"/>
      <c r="L378" s="40"/>
      <c r="M378" s="41"/>
      <c r="S378" s="43"/>
      <c r="AA378" s="41"/>
    </row>
    <row r="379" spans="10:27" x14ac:dyDescent="0.15">
      <c r="J379" s="41"/>
      <c r="K379" s="42"/>
      <c r="L379" s="40"/>
      <c r="M379" s="41"/>
      <c r="S379" s="43"/>
      <c r="AA379" s="41"/>
    </row>
    <row r="380" spans="10:27" x14ac:dyDescent="0.15">
      <c r="J380" s="41"/>
      <c r="K380" s="42"/>
      <c r="L380" s="40"/>
      <c r="M380" s="41"/>
      <c r="S380" s="43"/>
      <c r="AA380" s="41"/>
    </row>
    <row r="381" spans="10:27" x14ac:dyDescent="0.15">
      <c r="J381" s="41"/>
      <c r="K381" s="42"/>
      <c r="L381" s="40"/>
      <c r="M381" s="41"/>
      <c r="S381" s="43"/>
      <c r="AA381" s="41"/>
    </row>
    <row r="382" spans="10:27" x14ac:dyDescent="0.15">
      <c r="J382" s="41"/>
      <c r="K382" s="42"/>
      <c r="L382" s="40"/>
      <c r="M382" s="41"/>
      <c r="S382" s="43"/>
      <c r="AA382" s="41"/>
    </row>
    <row r="383" spans="10:27" x14ac:dyDescent="0.15">
      <c r="J383" s="41"/>
      <c r="K383" s="42"/>
      <c r="L383" s="40"/>
      <c r="M383" s="41"/>
      <c r="S383" s="43"/>
      <c r="AA383" s="41"/>
    </row>
    <row r="384" spans="10:27" x14ac:dyDescent="0.15">
      <c r="J384" s="41"/>
      <c r="K384" s="42"/>
      <c r="L384" s="40"/>
      <c r="M384" s="41"/>
      <c r="S384" s="43"/>
      <c r="AA384" s="41"/>
    </row>
    <row r="385" spans="10:27" x14ac:dyDescent="0.15">
      <c r="J385" s="41"/>
      <c r="K385" s="42"/>
      <c r="L385" s="40"/>
      <c r="M385" s="41"/>
      <c r="S385" s="43"/>
      <c r="AA385" s="41"/>
    </row>
    <row r="386" spans="10:27" x14ac:dyDescent="0.15">
      <c r="J386" s="41"/>
      <c r="K386" s="42"/>
      <c r="L386" s="40"/>
      <c r="M386" s="41"/>
      <c r="S386" s="43"/>
      <c r="AA386" s="41"/>
    </row>
    <row r="387" spans="10:27" x14ac:dyDescent="0.15">
      <c r="J387" s="41"/>
      <c r="K387" s="42"/>
      <c r="L387" s="40"/>
      <c r="M387" s="41"/>
      <c r="S387" s="43"/>
      <c r="AA387" s="41"/>
    </row>
    <row r="388" spans="10:27" x14ac:dyDescent="0.15">
      <c r="J388" s="41"/>
      <c r="K388" s="42"/>
      <c r="L388" s="40"/>
      <c r="M388" s="41"/>
      <c r="S388" s="43"/>
      <c r="AA388" s="41"/>
    </row>
    <row r="389" spans="10:27" x14ac:dyDescent="0.15">
      <c r="J389" s="41"/>
      <c r="K389" s="42"/>
      <c r="L389" s="40"/>
      <c r="M389" s="41"/>
      <c r="S389" s="43"/>
      <c r="AA389" s="41"/>
    </row>
    <row r="390" spans="10:27" x14ac:dyDescent="0.15">
      <c r="J390" s="41"/>
      <c r="K390" s="42"/>
      <c r="L390" s="40"/>
      <c r="M390" s="41"/>
      <c r="S390" s="43"/>
      <c r="AA390" s="41"/>
    </row>
    <row r="391" spans="10:27" x14ac:dyDescent="0.15">
      <c r="J391" s="41"/>
      <c r="K391" s="42"/>
      <c r="L391" s="40"/>
      <c r="M391" s="41"/>
      <c r="S391" s="43"/>
      <c r="AA391" s="41"/>
    </row>
    <row r="392" spans="10:27" x14ac:dyDescent="0.15">
      <c r="J392" s="41"/>
      <c r="K392" s="42"/>
      <c r="L392" s="40"/>
      <c r="M392" s="41"/>
      <c r="S392" s="43"/>
      <c r="AA392" s="41"/>
    </row>
    <row r="393" spans="10:27" x14ac:dyDescent="0.15">
      <c r="J393" s="41"/>
      <c r="K393" s="42"/>
      <c r="L393" s="40"/>
      <c r="M393" s="41"/>
      <c r="S393" s="43"/>
      <c r="AA393" s="41"/>
    </row>
    <row r="394" spans="10:27" x14ac:dyDescent="0.15">
      <c r="J394" s="41"/>
      <c r="K394" s="42"/>
      <c r="L394" s="40"/>
      <c r="M394" s="41"/>
      <c r="S394" s="43"/>
      <c r="AA394" s="41"/>
    </row>
    <row r="395" spans="10:27" x14ac:dyDescent="0.15">
      <c r="J395" s="41"/>
      <c r="K395" s="42"/>
      <c r="L395" s="40"/>
      <c r="M395" s="41"/>
      <c r="S395" s="43"/>
      <c r="AA395" s="41"/>
    </row>
    <row r="396" spans="10:27" x14ac:dyDescent="0.15">
      <c r="J396" s="41"/>
      <c r="K396" s="42"/>
      <c r="L396" s="40"/>
      <c r="M396" s="41"/>
      <c r="S396" s="43"/>
      <c r="AA396" s="41"/>
    </row>
    <row r="397" spans="10:27" x14ac:dyDescent="0.15">
      <c r="J397" s="41"/>
      <c r="K397" s="42"/>
      <c r="L397" s="40"/>
      <c r="M397" s="41"/>
      <c r="S397" s="43"/>
      <c r="AA397" s="41"/>
    </row>
    <row r="398" spans="10:27" x14ac:dyDescent="0.15">
      <c r="J398" s="41"/>
      <c r="K398" s="42"/>
      <c r="L398" s="40"/>
      <c r="M398" s="41"/>
      <c r="S398" s="43"/>
      <c r="AA398" s="41"/>
    </row>
    <row r="399" spans="10:27" x14ac:dyDescent="0.15">
      <c r="J399" s="41"/>
      <c r="K399" s="42"/>
      <c r="L399" s="40"/>
      <c r="M399" s="41"/>
      <c r="S399" s="43"/>
      <c r="AA399" s="41"/>
    </row>
    <row r="400" spans="10:27" x14ac:dyDescent="0.15">
      <c r="J400" s="41"/>
      <c r="K400" s="42"/>
      <c r="L400" s="40"/>
      <c r="M400" s="41"/>
      <c r="S400" s="43"/>
      <c r="AA400" s="41"/>
    </row>
    <row r="401" spans="10:27" x14ac:dyDescent="0.15">
      <c r="J401" s="41"/>
      <c r="K401" s="42"/>
      <c r="L401" s="40"/>
      <c r="M401" s="41"/>
      <c r="S401" s="43"/>
      <c r="AA401" s="41"/>
    </row>
    <row r="402" spans="10:27" x14ac:dyDescent="0.15">
      <c r="J402" s="41"/>
      <c r="K402" s="42"/>
      <c r="L402" s="40"/>
      <c r="M402" s="41"/>
      <c r="S402" s="43"/>
      <c r="AA402" s="41"/>
    </row>
    <row r="403" spans="10:27" x14ac:dyDescent="0.15">
      <c r="J403" s="41"/>
      <c r="K403" s="42"/>
      <c r="L403" s="40"/>
      <c r="M403" s="41"/>
      <c r="S403" s="43"/>
      <c r="AA403" s="41"/>
    </row>
    <row r="404" spans="10:27" x14ac:dyDescent="0.15">
      <c r="J404" s="41"/>
      <c r="K404" s="42"/>
      <c r="L404" s="40"/>
      <c r="M404" s="41"/>
      <c r="S404" s="43"/>
      <c r="AA404" s="41"/>
    </row>
    <row r="405" spans="10:27" x14ac:dyDescent="0.15">
      <c r="J405" s="41"/>
      <c r="K405" s="42"/>
      <c r="L405" s="40"/>
      <c r="M405" s="41"/>
      <c r="S405" s="43"/>
      <c r="AA405" s="41"/>
    </row>
    <row r="406" spans="10:27" x14ac:dyDescent="0.15">
      <c r="J406" s="41"/>
      <c r="K406" s="42"/>
      <c r="L406" s="40"/>
      <c r="M406" s="41"/>
      <c r="S406" s="43"/>
      <c r="AA406" s="41"/>
    </row>
    <row r="407" spans="10:27" x14ac:dyDescent="0.15">
      <c r="J407" s="41"/>
      <c r="K407" s="42"/>
      <c r="L407" s="40"/>
      <c r="M407" s="41"/>
      <c r="S407" s="43"/>
      <c r="AA407" s="41"/>
    </row>
    <row r="408" spans="10:27" x14ac:dyDescent="0.15">
      <c r="J408" s="41"/>
      <c r="K408" s="42"/>
      <c r="L408" s="40"/>
      <c r="M408" s="41"/>
      <c r="S408" s="43"/>
      <c r="AA408" s="41"/>
    </row>
    <row r="409" spans="10:27" x14ac:dyDescent="0.15">
      <c r="J409" s="41"/>
      <c r="K409" s="42"/>
      <c r="L409" s="40"/>
      <c r="M409" s="41"/>
      <c r="S409" s="43"/>
      <c r="AA409" s="41"/>
    </row>
    <row r="410" spans="10:27" x14ac:dyDescent="0.15">
      <c r="J410" s="41"/>
      <c r="K410" s="42"/>
      <c r="L410" s="40"/>
      <c r="M410" s="41"/>
      <c r="S410" s="43"/>
      <c r="AA410" s="41"/>
    </row>
    <row r="411" spans="10:27" x14ac:dyDescent="0.15">
      <c r="J411" s="41"/>
      <c r="K411" s="42"/>
      <c r="L411" s="40"/>
      <c r="M411" s="41"/>
      <c r="S411" s="43"/>
      <c r="AA411" s="41"/>
    </row>
    <row r="412" spans="10:27" x14ac:dyDescent="0.15">
      <c r="J412" s="41"/>
      <c r="K412" s="42"/>
      <c r="L412" s="40"/>
      <c r="M412" s="41"/>
      <c r="S412" s="43"/>
      <c r="AA412" s="41"/>
    </row>
    <row r="413" spans="10:27" x14ac:dyDescent="0.15">
      <c r="J413" s="41"/>
      <c r="K413" s="42"/>
      <c r="L413" s="40"/>
      <c r="M413" s="41"/>
      <c r="S413" s="43"/>
      <c r="AA413" s="41"/>
    </row>
    <row r="414" spans="10:27" x14ac:dyDescent="0.15">
      <c r="J414" s="41"/>
      <c r="K414" s="42"/>
      <c r="L414" s="40"/>
      <c r="M414" s="41"/>
      <c r="S414" s="43"/>
      <c r="AA414" s="41"/>
    </row>
    <row r="415" spans="10:27" x14ac:dyDescent="0.15">
      <c r="J415" s="41"/>
      <c r="K415" s="42"/>
      <c r="L415" s="40"/>
      <c r="M415" s="41"/>
      <c r="S415" s="43"/>
      <c r="AA415" s="41"/>
    </row>
    <row r="416" spans="10:27" x14ac:dyDescent="0.15">
      <c r="J416" s="41"/>
      <c r="K416" s="42"/>
      <c r="L416" s="40"/>
      <c r="M416" s="41"/>
      <c r="S416" s="43"/>
      <c r="AA416" s="41"/>
    </row>
    <row r="417" spans="10:27" x14ac:dyDescent="0.15">
      <c r="J417" s="41"/>
      <c r="K417" s="42"/>
      <c r="L417" s="40"/>
      <c r="M417" s="41"/>
      <c r="S417" s="43"/>
      <c r="AA417" s="41"/>
    </row>
    <row r="418" spans="10:27" x14ac:dyDescent="0.15">
      <c r="J418" s="41"/>
      <c r="K418" s="42"/>
      <c r="L418" s="40"/>
      <c r="M418" s="41"/>
      <c r="S418" s="43"/>
      <c r="AA418" s="41"/>
    </row>
    <row r="419" spans="10:27" x14ac:dyDescent="0.15">
      <c r="J419" s="41"/>
      <c r="K419" s="42"/>
      <c r="L419" s="40"/>
      <c r="M419" s="41"/>
      <c r="S419" s="43"/>
      <c r="AA419" s="41"/>
    </row>
    <row r="420" spans="10:27" x14ac:dyDescent="0.15">
      <c r="J420" s="41"/>
      <c r="K420" s="42"/>
      <c r="L420" s="40"/>
      <c r="M420" s="41"/>
      <c r="S420" s="43"/>
      <c r="AA420" s="41"/>
    </row>
    <row r="421" spans="10:27" x14ac:dyDescent="0.15">
      <c r="J421" s="41"/>
      <c r="K421" s="42"/>
      <c r="L421" s="40"/>
      <c r="M421" s="41"/>
      <c r="S421" s="43"/>
      <c r="AA421" s="41"/>
    </row>
    <row r="422" spans="10:27" x14ac:dyDescent="0.15">
      <c r="J422" s="41"/>
      <c r="K422" s="42"/>
      <c r="L422" s="40"/>
      <c r="M422" s="41"/>
      <c r="S422" s="43"/>
      <c r="AA422" s="41"/>
    </row>
    <row r="423" spans="10:27" x14ac:dyDescent="0.15">
      <c r="J423" s="41"/>
      <c r="K423" s="42"/>
      <c r="L423" s="40"/>
      <c r="M423" s="41"/>
      <c r="S423" s="43"/>
      <c r="AA423" s="41"/>
    </row>
    <row r="424" spans="10:27" x14ac:dyDescent="0.15">
      <c r="J424" s="41"/>
      <c r="K424" s="42"/>
      <c r="L424" s="40"/>
      <c r="M424" s="41"/>
      <c r="S424" s="43"/>
      <c r="AA424" s="41"/>
    </row>
    <row r="425" spans="10:27" x14ac:dyDescent="0.15">
      <c r="J425" s="41"/>
      <c r="K425" s="42"/>
      <c r="L425" s="40"/>
      <c r="M425" s="41"/>
      <c r="S425" s="43"/>
      <c r="AA425" s="41"/>
    </row>
    <row r="426" spans="10:27" x14ac:dyDescent="0.15">
      <c r="J426" s="41"/>
      <c r="K426" s="42"/>
      <c r="L426" s="40"/>
      <c r="M426" s="41"/>
      <c r="S426" s="43"/>
      <c r="AA426" s="41"/>
    </row>
    <row r="427" spans="10:27" x14ac:dyDescent="0.15">
      <c r="J427" s="41"/>
      <c r="K427" s="42"/>
      <c r="L427" s="40"/>
      <c r="M427" s="41"/>
      <c r="S427" s="43"/>
      <c r="AA427" s="41"/>
    </row>
    <row r="428" spans="10:27" x14ac:dyDescent="0.15">
      <c r="J428" s="41"/>
      <c r="K428" s="42"/>
      <c r="L428" s="40"/>
      <c r="M428" s="41"/>
      <c r="S428" s="43"/>
      <c r="AA428" s="41"/>
    </row>
    <row r="429" spans="10:27" x14ac:dyDescent="0.15">
      <c r="J429" s="41"/>
      <c r="K429" s="42"/>
      <c r="L429" s="40"/>
      <c r="M429" s="41"/>
      <c r="S429" s="43"/>
      <c r="AA429" s="41"/>
    </row>
    <row r="430" spans="10:27" x14ac:dyDescent="0.15">
      <c r="J430" s="41"/>
      <c r="K430" s="42"/>
      <c r="L430" s="40"/>
      <c r="M430" s="41"/>
      <c r="S430" s="43"/>
      <c r="AA430" s="41"/>
    </row>
    <row r="431" spans="10:27" x14ac:dyDescent="0.15">
      <c r="J431" s="41"/>
      <c r="K431" s="42"/>
      <c r="L431" s="40"/>
      <c r="M431" s="41"/>
      <c r="S431" s="43"/>
      <c r="AA431" s="41"/>
    </row>
    <row r="432" spans="10:27" x14ac:dyDescent="0.15">
      <c r="J432" s="41"/>
      <c r="K432" s="42"/>
      <c r="L432" s="40"/>
      <c r="M432" s="41"/>
      <c r="S432" s="43"/>
      <c r="AA432" s="41"/>
    </row>
    <row r="433" spans="10:27" x14ac:dyDescent="0.15">
      <c r="J433" s="41"/>
      <c r="K433" s="42"/>
      <c r="L433" s="40"/>
      <c r="M433" s="41"/>
      <c r="S433" s="43"/>
      <c r="AA433" s="41"/>
    </row>
    <row r="434" spans="10:27" x14ac:dyDescent="0.15">
      <c r="J434" s="41"/>
      <c r="K434" s="42"/>
      <c r="L434" s="40"/>
      <c r="M434" s="41"/>
      <c r="S434" s="43"/>
      <c r="AA434" s="41"/>
    </row>
    <row r="435" spans="10:27" x14ac:dyDescent="0.15">
      <c r="J435" s="41"/>
      <c r="K435" s="42"/>
      <c r="L435" s="40"/>
      <c r="M435" s="41"/>
      <c r="S435" s="43"/>
      <c r="AA435" s="41"/>
    </row>
    <row r="436" spans="10:27" x14ac:dyDescent="0.15">
      <c r="J436" s="41"/>
      <c r="K436" s="42"/>
      <c r="L436" s="40"/>
      <c r="M436" s="41"/>
      <c r="S436" s="43"/>
      <c r="AA436" s="41"/>
    </row>
    <row r="437" spans="10:27" x14ac:dyDescent="0.15">
      <c r="J437" s="41"/>
      <c r="K437" s="42"/>
      <c r="L437" s="40"/>
      <c r="M437" s="41"/>
      <c r="S437" s="43"/>
      <c r="AA437" s="41"/>
    </row>
    <row r="438" spans="10:27" x14ac:dyDescent="0.15">
      <c r="J438" s="41"/>
      <c r="K438" s="42"/>
      <c r="L438" s="40"/>
      <c r="M438" s="41"/>
      <c r="S438" s="43"/>
      <c r="AA438" s="41"/>
    </row>
    <row r="439" spans="10:27" x14ac:dyDescent="0.15">
      <c r="J439" s="41"/>
      <c r="K439" s="42"/>
      <c r="L439" s="40"/>
      <c r="M439" s="41"/>
      <c r="S439" s="43"/>
      <c r="AA439" s="41"/>
    </row>
    <row r="440" spans="10:27" x14ac:dyDescent="0.15">
      <c r="J440" s="41"/>
      <c r="K440" s="42"/>
      <c r="L440" s="40"/>
      <c r="M440" s="41"/>
      <c r="S440" s="43"/>
      <c r="AA440" s="41"/>
    </row>
    <row r="441" spans="10:27" x14ac:dyDescent="0.15">
      <c r="J441" s="41"/>
      <c r="K441" s="42"/>
      <c r="L441" s="40"/>
      <c r="M441" s="41"/>
      <c r="S441" s="43"/>
      <c r="AA441" s="41"/>
    </row>
    <row r="442" spans="10:27" x14ac:dyDescent="0.15">
      <c r="J442" s="41"/>
      <c r="K442" s="42"/>
      <c r="L442" s="40"/>
      <c r="M442" s="41"/>
      <c r="S442" s="43"/>
      <c r="AA442" s="41"/>
    </row>
    <row r="443" spans="10:27" x14ac:dyDescent="0.15">
      <c r="J443" s="41"/>
      <c r="K443" s="42"/>
      <c r="L443" s="40"/>
      <c r="M443" s="41"/>
      <c r="S443" s="43"/>
      <c r="AA443" s="41"/>
    </row>
    <row r="444" spans="10:27" x14ac:dyDescent="0.15">
      <c r="J444" s="41"/>
      <c r="K444" s="42"/>
      <c r="L444" s="40"/>
      <c r="M444" s="41"/>
      <c r="S444" s="43"/>
      <c r="AA444" s="41"/>
    </row>
    <row r="445" spans="10:27" x14ac:dyDescent="0.15">
      <c r="J445" s="41"/>
      <c r="K445" s="42"/>
      <c r="L445" s="40"/>
      <c r="M445" s="41"/>
      <c r="S445" s="43"/>
      <c r="AA445" s="41"/>
    </row>
    <row r="446" spans="10:27" x14ac:dyDescent="0.15">
      <c r="J446" s="41"/>
      <c r="K446" s="42"/>
      <c r="L446" s="40"/>
      <c r="M446" s="41"/>
      <c r="S446" s="43"/>
      <c r="AA446" s="41"/>
    </row>
    <row r="447" spans="10:27" x14ac:dyDescent="0.15">
      <c r="J447" s="41"/>
      <c r="K447" s="42"/>
      <c r="L447" s="40"/>
      <c r="M447" s="41"/>
      <c r="S447" s="43"/>
      <c r="AA447" s="41"/>
    </row>
    <row r="448" spans="10:27" x14ac:dyDescent="0.15">
      <c r="J448" s="41"/>
      <c r="K448" s="42"/>
      <c r="L448" s="40"/>
      <c r="M448" s="41"/>
      <c r="S448" s="43"/>
      <c r="AA448" s="41"/>
    </row>
    <row r="449" spans="10:27" x14ac:dyDescent="0.15">
      <c r="J449" s="41"/>
      <c r="K449" s="42"/>
      <c r="L449" s="40"/>
      <c r="M449" s="41"/>
      <c r="S449" s="43"/>
      <c r="AA449" s="41"/>
    </row>
    <row r="450" spans="10:27" x14ac:dyDescent="0.15">
      <c r="J450" s="41"/>
      <c r="K450" s="42"/>
      <c r="L450" s="40"/>
      <c r="M450" s="41"/>
      <c r="S450" s="43"/>
      <c r="AA450" s="41"/>
    </row>
    <row r="451" spans="10:27" x14ac:dyDescent="0.15">
      <c r="J451" s="41"/>
      <c r="K451" s="42"/>
      <c r="L451" s="40"/>
      <c r="M451" s="41"/>
      <c r="S451" s="43"/>
      <c r="AA451" s="41"/>
    </row>
    <row r="452" spans="10:27" x14ac:dyDescent="0.15">
      <c r="J452" s="41"/>
      <c r="K452" s="42"/>
      <c r="L452" s="40"/>
      <c r="M452" s="41"/>
      <c r="S452" s="43"/>
      <c r="AA452" s="41"/>
    </row>
    <row r="453" spans="10:27" x14ac:dyDescent="0.15">
      <c r="J453" s="41"/>
      <c r="K453" s="42"/>
      <c r="L453" s="40"/>
      <c r="M453" s="41"/>
      <c r="S453" s="43"/>
      <c r="AA453" s="41"/>
    </row>
    <row r="454" spans="10:27" x14ac:dyDescent="0.15">
      <c r="J454" s="41"/>
      <c r="K454" s="42"/>
      <c r="L454" s="40"/>
      <c r="M454" s="41"/>
      <c r="S454" s="43"/>
      <c r="AA454" s="41"/>
    </row>
    <row r="455" spans="10:27" x14ac:dyDescent="0.15">
      <c r="J455" s="41"/>
      <c r="K455" s="42"/>
      <c r="L455" s="40"/>
      <c r="M455" s="41"/>
      <c r="S455" s="43"/>
      <c r="AA455" s="41"/>
    </row>
    <row r="456" spans="10:27" x14ac:dyDescent="0.15">
      <c r="J456" s="41"/>
      <c r="K456" s="42"/>
      <c r="L456" s="40"/>
      <c r="M456" s="41"/>
      <c r="S456" s="43"/>
      <c r="AA456" s="41"/>
    </row>
    <row r="457" spans="10:27" x14ac:dyDescent="0.15">
      <c r="J457" s="41"/>
      <c r="K457" s="42"/>
      <c r="L457" s="40"/>
      <c r="M457" s="41"/>
      <c r="S457" s="43"/>
      <c r="AA457" s="41"/>
    </row>
    <row r="458" spans="10:27" x14ac:dyDescent="0.15">
      <c r="J458" s="41"/>
      <c r="K458" s="42"/>
      <c r="L458" s="40"/>
      <c r="M458" s="41"/>
      <c r="S458" s="43"/>
      <c r="AA458" s="41"/>
    </row>
    <row r="459" spans="10:27" x14ac:dyDescent="0.15">
      <c r="J459" s="41"/>
      <c r="K459" s="42"/>
      <c r="L459" s="40"/>
      <c r="M459" s="41"/>
      <c r="S459" s="43"/>
      <c r="AA459" s="41"/>
    </row>
    <row r="460" spans="10:27" x14ac:dyDescent="0.15">
      <c r="J460" s="41"/>
      <c r="K460" s="42"/>
      <c r="L460" s="40"/>
      <c r="M460" s="41"/>
      <c r="S460" s="43"/>
      <c r="AA460" s="41"/>
    </row>
    <row r="461" spans="10:27" x14ac:dyDescent="0.15">
      <c r="J461" s="41"/>
      <c r="K461" s="42"/>
      <c r="L461" s="40"/>
      <c r="M461" s="41"/>
      <c r="S461" s="43"/>
      <c r="AA461" s="41"/>
    </row>
    <row r="462" spans="10:27" x14ac:dyDescent="0.15">
      <c r="J462" s="41"/>
      <c r="K462" s="42"/>
      <c r="L462" s="40"/>
      <c r="M462" s="41"/>
      <c r="S462" s="43"/>
      <c r="AA462" s="41"/>
    </row>
    <row r="463" spans="10:27" x14ac:dyDescent="0.15">
      <c r="J463" s="41"/>
      <c r="K463" s="42"/>
      <c r="L463" s="40"/>
      <c r="M463" s="41"/>
      <c r="S463" s="43"/>
      <c r="AA463" s="41"/>
    </row>
    <row r="464" spans="10:27" x14ac:dyDescent="0.15">
      <c r="J464" s="41"/>
      <c r="K464" s="42"/>
      <c r="L464" s="40"/>
      <c r="M464" s="41"/>
      <c r="S464" s="43"/>
      <c r="AA464" s="41"/>
    </row>
    <row r="465" spans="10:27" x14ac:dyDescent="0.15">
      <c r="J465" s="41"/>
      <c r="K465" s="42"/>
      <c r="L465" s="40"/>
      <c r="M465" s="41"/>
      <c r="S465" s="43"/>
      <c r="AA465" s="41"/>
    </row>
    <row r="466" spans="10:27" x14ac:dyDescent="0.15">
      <c r="J466" s="41"/>
      <c r="K466" s="42"/>
      <c r="L466" s="40"/>
      <c r="M466" s="41"/>
      <c r="S466" s="43"/>
      <c r="AA466" s="41"/>
    </row>
    <row r="467" spans="10:27" x14ac:dyDescent="0.15">
      <c r="J467" s="41"/>
      <c r="K467" s="42"/>
      <c r="L467" s="40"/>
      <c r="M467" s="41"/>
      <c r="S467" s="43"/>
      <c r="AA467" s="41"/>
    </row>
    <row r="468" spans="10:27" x14ac:dyDescent="0.15">
      <c r="J468" s="41"/>
      <c r="K468" s="42"/>
      <c r="L468" s="40"/>
      <c r="M468" s="41"/>
      <c r="S468" s="43"/>
      <c r="AA468" s="41"/>
    </row>
    <row r="469" spans="10:27" x14ac:dyDescent="0.15">
      <c r="J469" s="41"/>
      <c r="K469" s="42"/>
      <c r="L469" s="40"/>
      <c r="M469" s="41"/>
      <c r="S469" s="43"/>
      <c r="AA469" s="41"/>
    </row>
    <row r="470" spans="10:27" x14ac:dyDescent="0.15">
      <c r="J470" s="41"/>
      <c r="K470" s="42"/>
      <c r="L470" s="40"/>
      <c r="M470" s="41"/>
      <c r="S470" s="43"/>
      <c r="AA470" s="41"/>
    </row>
    <row r="471" spans="10:27" x14ac:dyDescent="0.15">
      <c r="J471" s="41"/>
      <c r="K471" s="42"/>
      <c r="L471" s="40"/>
      <c r="M471" s="41"/>
      <c r="S471" s="43"/>
      <c r="AA471" s="41"/>
    </row>
    <row r="472" spans="10:27" x14ac:dyDescent="0.15">
      <c r="J472" s="41"/>
      <c r="K472" s="42"/>
      <c r="L472" s="40"/>
      <c r="M472" s="41"/>
      <c r="S472" s="43"/>
      <c r="AA472" s="41"/>
    </row>
    <row r="473" spans="10:27" x14ac:dyDescent="0.15">
      <c r="J473" s="41"/>
      <c r="K473" s="42"/>
      <c r="L473" s="40"/>
      <c r="M473" s="41"/>
      <c r="S473" s="43"/>
      <c r="AA473" s="41"/>
    </row>
    <row r="474" spans="10:27" x14ac:dyDescent="0.15">
      <c r="J474" s="41"/>
      <c r="K474" s="42"/>
      <c r="L474" s="40"/>
      <c r="M474" s="41"/>
      <c r="S474" s="43"/>
      <c r="AA474" s="41"/>
    </row>
    <row r="475" spans="10:27" x14ac:dyDescent="0.15">
      <c r="J475" s="41"/>
      <c r="K475" s="42"/>
      <c r="L475" s="40"/>
      <c r="M475" s="41"/>
      <c r="S475" s="43"/>
      <c r="AA475" s="41"/>
    </row>
    <row r="476" spans="10:27" x14ac:dyDescent="0.15">
      <c r="J476" s="41"/>
      <c r="K476" s="42"/>
      <c r="L476" s="40"/>
      <c r="M476" s="41"/>
      <c r="S476" s="43"/>
      <c r="AA476" s="41"/>
    </row>
    <row r="477" spans="10:27" x14ac:dyDescent="0.15">
      <c r="J477" s="41"/>
      <c r="K477" s="42"/>
      <c r="L477" s="40"/>
      <c r="M477" s="41"/>
      <c r="S477" s="43"/>
      <c r="AA477" s="41"/>
    </row>
    <row r="478" spans="10:27" x14ac:dyDescent="0.15">
      <c r="J478" s="41"/>
      <c r="K478" s="42"/>
      <c r="L478" s="40"/>
      <c r="M478" s="41"/>
      <c r="S478" s="43"/>
      <c r="AA478" s="41"/>
    </row>
    <row r="479" spans="10:27" x14ac:dyDescent="0.15">
      <c r="J479" s="41"/>
      <c r="K479" s="42"/>
      <c r="L479" s="40"/>
      <c r="M479" s="41"/>
      <c r="S479" s="43"/>
      <c r="AA479" s="41"/>
    </row>
    <row r="480" spans="10:27" x14ac:dyDescent="0.15">
      <c r="J480" s="41"/>
      <c r="K480" s="42"/>
      <c r="L480" s="40"/>
      <c r="M480" s="41"/>
      <c r="S480" s="43"/>
      <c r="AA480" s="41"/>
    </row>
    <row r="481" spans="10:27" x14ac:dyDescent="0.15">
      <c r="J481" s="41"/>
      <c r="K481" s="42"/>
      <c r="L481" s="40"/>
      <c r="M481" s="41"/>
      <c r="S481" s="43"/>
      <c r="AA481" s="41"/>
    </row>
    <row r="482" spans="10:27" x14ac:dyDescent="0.15">
      <c r="J482" s="41"/>
      <c r="K482" s="42"/>
      <c r="L482" s="40"/>
      <c r="M482" s="41"/>
      <c r="S482" s="43"/>
      <c r="AA482" s="41"/>
    </row>
    <row r="483" spans="10:27" x14ac:dyDescent="0.15">
      <c r="J483" s="41"/>
      <c r="K483" s="42"/>
      <c r="L483" s="40"/>
      <c r="M483" s="41"/>
      <c r="S483" s="43"/>
      <c r="AA483" s="41"/>
    </row>
    <row r="484" spans="10:27" x14ac:dyDescent="0.15">
      <c r="J484" s="41"/>
      <c r="K484" s="42"/>
      <c r="L484" s="40"/>
      <c r="M484" s="41"/>
      <c r="S484" s="43"/>
      <c r="AA484" s="41"/>
    </row>
    <row r="485" spans="10:27" x14ac:dyDescent="0.15">
      <c r="J485" s="41"/>
      <c r="K485" s="42"/>
      <c r="L485" s="40"/>
      <c r="M485" s="41"/>
      <c r="S485" s="43"/>
      <c r="AA485" s="41"/>
    </row>
    <row r="486" spans="10:27" x14ac:dyDescent="0.15">
      <c r="J486" s="41"/>
      <c r="K486" s="42"/>
      <c r="L486" s="40"/>
      <c r="M486" s="41"/>
      <c r="S486" s="43"/>
      <c r="AA486" s="41"/>
    </row>
    <row r="487" spans="10:27" x14ac:dyDescent="0.15">
      <c r="J487" s="41"/>
      <c r="K487" s="42"/>
      <c r="L487" s="40"/>
      <c r="M487" s="41"/>
      <c r="S487" s="43"/>
      <c r="AA487" s="41"/>
    </row>
    <row r="488" spans="10:27" x14ac:dyDescent="0.15">
      <c r="J488" s="41"/>
      <c r="K488" s="42"/>
      <c r="L488" s="40"/>
      <c r="M488" s="41"/>
      <c r="S488" s="43"/>
      <c r="AA488" s="41"/>
    </row>
    <row r="489" spans="10:27" x14ac:dyDescent="0.15">
      <c r="J489" s="41"/>
      <c r="K489" s="42"/>
      <c r="L489" s="40"/>
      <c r="M489" s="41"/>
      <c r="S489" s="43"/>
      <c r="AA489" s="41"/>
    </row>
    <row r="490" spans="10:27" x14ac:dyDescent="0.15">
      <c r="J490" s="41"/>
      <c r="K490" s="42"/>
      <c r="L490" s="40"/>
      <c r="M490" s="41"/>
      <c r="S490" s="43"/>
      <c r="AA490" s="41"/>
    </row>
    <row r="491" spans="10:27" x14ac:dyDescent="0.15">
      <c r="J491" s="41"/>
      <c r="K491" s="42"/>
      <c r="L491" s="40"/>
      <c r="M491" s="41"/>
      <c r="S491" s="43"/>
      <c r="AA491" s="41"/>
    </row>
    <row r="492" spans="10:27" x14ac:dyDescent="0.15">
      <c r="J492" s="41"/>
      <c r="K492" s="42"/>
      <c r="L492" s="40"/>
      <c r="M492" s="41"/>
      <c r="S492" s="43"/>
      <c r="AA492" s="41"/>
    </row>
    <row r="493" spans="10:27" x14ac:dyDescent="0.15">
      <c r="J493" s="41"/>
      <c r="K493" s="42"/>
      <c r="L493" s="40"/>
      <c r="M493" s="41"/>
      <c r="S493" s="43"/>
      <c r="AA493" s="41"/>
    </row>
    <row r="494" spans="10:27" x14ac:dyDescent="0.15">
      <c r="J494" s="41"/>
      <c r="K494" s="42"/>
      <c r="L494" s="40"/>
      <c r="M494" s="41"/>
      <c r="S494" s="43"/>
      <c r="AA494" s="41"/>
    </row>
    <row r="495" spans="10:27" x14ac:dyDescent="0.15">
      <c r="J495" s="41"/>
      <c r="K495" s="42"/>
      <c r="L495" s="40"/>
      <c r="M495" s="41"/>
      <c r="S495" s="43"/>
      <c r="AA495" s="41"/>
    </row>
    <row r="496" spans="10:27" x14ac:dyDescent="0.15">
      <c r="J496" s="41"/>
      <c r="K496" s="42"/>
      <c r="L496" s="40"/>
      <c r="M496" s="41"/>
      <c r="S496" s="43"/>
      <c r="AA496" s="41"/>
    </row>
    <row r="497" spans="10:27" x14ac:dyDescent="0.15">
      <c r="J497" s="41"/>
      <c r="K497" s="42"/>
      <c r="L497" s="40"/>
      <c r="M497" s="41"/>
      <c r="S497" s="43"/>
      <c r="AA497" s="41"/>
    </row>
    <row r="498" spans="10:27" x14ac:dyDescent="0.15">
      <c r="J498" s="41"/>
      <c r="K498" s="42"/>
      <c r="L498" s="40"/>
      <c r="M498" s="41"/>
      <c r="S498" s="43"/>
      <c r="AA498" s="41"/>
    </row>
    <row r="499" spans="10:27" x14ac:dyDescent="0.15">
      <c r="J499" s="41"/>
      <c r="K499" s="42"/>
      <c r="L499" s="40"/>
      <c r="M499" s="41"/>
      <c r="S499" s="43"/>
      <c r="AA499" s="41"/>
    </row>
    <row r="500" spans="10:27" x14ac:dyDescent="0.15">
      <c r="J500" s="41"/>
      <c r="K500" s="42"/>
      <c r="L500" s="40"/>
      <c r="M500" s="41"/>
      <c r="S500" s="43"/>
      <c r="AA500" s="41"/>
    </row>
    <row r="501" spans="10:27" x14ac:dyDescent="0.15">
      <c r="J501" s="41"/>
      <c r="K501" s="42"/>
      <c r="L501" s="40"/>
      <c r="M501" s="41"/>
      <c r="S501" s="43"/>
      <c r="AA501" s="41"/>
    </row>
    <row r="502" spans="10:27" x14ac:dyDescent="0.15">
      <c r="J502" s="41"/>
      <c r="K502" s="42"/>
      <c r="L502" s="40"/>
      <c r="M502" s="41"/>
      <c r="S502" s="43"/>
      <c r="AA502" s="41"/>
    </row>
    <row r="503" spans="10:27" x14ac:dyDescent="0.15">
      <c r="J503" s="41"/>
      <c r="K503" s="42"/>
      <c r="L503" s="40"/>
      <c r="M503" s="41"/>
      <c r="S503" s="43"/>
      <c r="AA503" s="41"/>
    </row>
    <row r="504" spans="10:27" x14ac:dyDescent="0.15">
      <c r="J504" s="41"/>
      <c r="K504" s="42"/>
      <c r="L504" s="40"/>
      <c r="M504" s="41"/>
      <c r="S504" s="43"/>
      <c r="AA504" s="41"/>
    </row>
    <row r="505" spans="10:27" x14ac:dyDescent="0.15">
      <c r="J505" s="41"/>
      <c r="K505" s="42"/>
      <c r="L505" s="40"/>
      <c r="M505" s="41"/>
      <c r="S505" s="43"/>
      <c r="AA505" s="41"/>
    </row>
    <row r="506" spans="10:27" x14ac:dyDescent="0.15">
      <c r="J506" s="41"/>
      <c r="K506" s="42"/>
      <c r="L506" s="40"/>
      <c r="M506" s="41"/>
      <c r="S506" s="43"/>
      <c r="AA506" s="41"/>
    </row>
    <row r="507" spans="10:27" x14ac:dyDescent="0.15">
      <c r="J507" s="41"/>
      <c r="K507" s="42"/>
      <c r="L507" s="40"/>
      <c r="M507" s="41"/>
      <c r="S507" s="43"/>
      <c r="AA507" s="41"/>
    </row>
    <row r="508" spans="10:27" x14ac:dyDescent="0.15">
      <c r="J508" s="41"/>
      <c r="K508" s="42"/>
      <c r="L508" s="40"/>
      <c r="M508" s="41"/>
      <c r="S508" s="43"/>
      <c r="AA508" s="41"/>
    </row>
    <row r="509" spans="10:27" x14ac:dyDescent="0.15">
      <c r="J509" s="41"/>
      <c r="K509" s="42"/>
      <c r="L509" s="40"/>
      <c r="M509" s="41"/>
      <c r="S509" s="43"/>
      <c r="AA509" s="41"/>
    </row>
    <row r="510" spans="10:27" x14ac:dyDescent="0.15">
      <c r="J510" s="41"/>
      <c r="K510" s="42"/>
      <c r="L510" s="40"/>
      <c r="M510" s="41"/>
      <c r="S510" s="43"/>
      <c r="AA510" s="41"/>
    </row>
    <row r="511" spans="10:27" x14ac:dyDescent="0.15">
      <c r="J511" s="41"/>
      <c r="K511" s="42"/>
      <c r="L511" s="40"/>
      <c r="M511" s="41"/>
      <c r="S511" s="43"/>
      <c r="AA511" s="41"/>
    </row>
    <row r="512" spans="10:27" x14ac:dyDescent="0.15">
      <c r="J512" s="41"/>
      <c r="K512" s="42"/>
      <c r="L512" s="40"/>
      <c r="M512" s="41"/>
      <c r="S512" s="43"/>
      <c r="AA512" s="41"/>
    </row>
    <row r="513" spans="10:27" x14ac:dyDescent="0.15">
      <c r="J513" s="41"/>
      <c r="K513" s="42"/>
      <c r="L513" s="40"/>
      <c r="M513" s="41"/>
      <c r="S513" s="43"/>
      <c r="AA513" s="41"/>
    </row>
    <row r="514" spans="10:27" x14ac:dyDescent="0.15">
      <c r="J514" s="41"/>
      <c r="K514" s="42"/>
      <c r="L514" s="40"/>
      <c r="M514" s="41"/>
      <c r="S514" s="43"/>
      <c r="AA514" s="41"/>
    </row>
    <row r="515" spans="10:27" x14ac:dyDescent="0.15">
      <c r="J515" s="41"/>
      <c r="K515" s="42"/>
      <c r="L515" s="40"/>
      <c r="M515" s="41"/>
      <c r="S515" s="43"/>
      <c r="AA515" s="41"/>
    </row>
    <row r="516" spans="10:27" x14ac:dyDescent="0.15">
      <c r="J516" s="41"/>
      <c r="K516" s="42"/>
      <c r="L516" s="40"/>
      <c r="M516" s="41"/>
      <c r="S516" s="43"/>
      <c r="AA516" s="41"/>
    </row>
    <row r="517" spans="10:27" x14ac:dyDescent="0.15">
      <c r="J517" s="41"/>
      <c r="K517" s="42"/>
      <c r="L517" s="40"/>
      <c r="M517" s="41"/>
      <c r="S517" s="43"/>
      <c r="AA517" s="41"/>
    </row>
    <row r="518" spans="10:27" x14ac:dyDescent="0.15">
      <c r="J518" s="41"/>
      <c r="K518" s="42"/>
      <c r="L518" s="40"/>
      <c r="M518" s="41"/>
      <c r="S518" s="43"/>
      <c r="AA518" s="41"/>
    </row>
    <row r="519" spans="10:27" x14ac:dyDescent="0.15">
      <c r="J519" s="41"/>
      <c r="K519" s="42"/>
      <c r="L519" s="40"/>
      <c r="M519" s="41"/>
      <c r="S519" s="43"/>
      <c r="AA519" s="41"/>
    </row>
    <row r="520" spans="10:27" x14ac:dyDescent="0.15">
      <c r="J520" s="41"/>
      <c r="K520" s="42"/>
      <c r="L520" s="40"/>
      <c r="M520" s="41"/>
      <c r="S520" s="43"/>
      <c r="AA520" s="41"/>
    </row>
    <row r="521" spans="10:27" x14ac:dyDescent="0.15">
      <c r="J521" s="41"/>
      <c r="K521" s="42"/>
      <c r="L521" s="40"/>
      <c r="M521" s="41"/>
      <c r="S521" s="43"/>
      <c r="AA521" s="41"/>
    </row>
    <row r="522" spans="10:27" x14ac:dyDescent="0.15">
      <c r="J522" s="41"/>
      <c r="K522" s="42"/>
      <c r="L522" s="40"/>
      <c r="M522" s="41"/>
      <c r="S522" s="43"/>
      <c r="AA522" s="41"/>
    </row>
    <row r="523" spans="10:27" x14ac:dyDescent="0.15">
      <c r="J523" s="41"/>
      <c r="K523" s="42"/>
      <c r="L523" s="40"/>
      <c r="M523" s="41"/>
      <c r="S523" s="43"/>
      <c r="AA523" s="41"/>
    </row>
    <row r="524" spans="10:27" x14ac:dyDescent="0.15">
      <c r="J524" s="41"/>
      <c r="K524" s="42"/>
      <c r="L524" s="40"/>
      <c r="M524" s="41"/>
      <c r="S524" s="43"/>
      <c r="AA524" s="41"/>
    </row>
    <row r="525" spans="10:27" x14ac:dyDescent="0.15">
      <c r="J525" s="41"/>
      <c r="K525" s="42"/>
      <c r="L525" s="40"/>
      <c r="M525" s="41"/>
      <c r="S525" s="43"/>
      <c r="AA525" s="41"/>
    </row>
    <row r="526" spans="10:27" x14ac:dyDescent="0.15">
      <c r="J526" s="41"/>
      <c r="K526" s="42"/>
      <c r="L526" s="40"/>
      <c r="M526" s="41"/>
      <c r="S526" s="43"/>
      <c r="AA526" s="41"/>
    </row>
    <row r="527" spans="10:27" x14ac:dyDescent="0.15">
      <c r="J527" s="41"/>
      <c r="K527" s="42"/>
      <c r="L527" s="40"/>
      <c r="M527" s="41"/>
      <c r="S527" s="43"/>
      <c r="AA527" s="41"/>
    </row>
    <row r="528" spans="10:27" x14ac:dyDescent="0.15">
      <c r="J528" s="41"/>
      <c r="K528" s="42"/>
      <c r="L528" s="40"/>
      <c r="M528" s="41"/>
      <c r="S528" s="43"/>
      <c r="AA528" s="41"/>
    </row>
    <row r="529" spans="10:27" x14ac:dyDescent="0.15">
      <c r="J529" s="41"/>
      <c r="K529" s="42"/>
      <c r="L529" s="40"/>
      <c r="M529" s="41"/>
      <c r="S529" s="43"/>
      <c r="AA529" s="41"/>
    </row>
    <row r="530" spans="10:27" x14ac:dyDescent="0.15">
      <c r="J530" s="41"/>
      <c r="K530" s="42"/>
      <c r="L530" s="40"/>
      <c r="M530" s="41"/>
      <c r="S530" s="43"/>
      <c r="AA530" s="41"/>
    </row>
    <row r="531" spans="10:27" x14ac:dyDescent="0.15">
      <c r="J531" s="41"/>
      <c r="K531" s="42"/>
      <c r="L531" s="40"/>
      <c r="M531" s="41"/>
      <c r="S531" s="43"/>
      <c r="AA531" s="41"/>
    </row>
    <row r="532" spans="10:27" x14ac:dyDescent="0.15">
      <c r="J532" s="41"/>
      <c r="K532" s="42"/>
      <c r="L532" s="40"/>
      <c r="M532" s="41"/>
      <c r="S532" s="43"/>
      <c r="AA532" s="41"/>
    </row>
    <row r="533" spans="10:27" x14ac:dyDescent="0.15">
      <c r="J533" s="41"/>
      <c r="K533" s="42"/>
      <c r="L533" s="40"/>
      <c r="M533" s="41"/>
      <c r="S533" s="43"/>
      <c r="AA533" s="41"/>
    </row>
    <row r="534" spans="10:27" x14ac:dyDescent="0.15">
      <c r="J534" s="41"/>
      <c r="K534" s="42"/>
      <c r="L534" s="40"/>
      <c r="M534" s="41"/>
      <c r="S534" s="43"/>
      <c r="AA534" s="41"/>
    </row>
    <row r="535" spans="10:27" x14ac:dyDescent="0.15">
      <c r="J535" s="41"/>
      <c r="K535" s="42"/>
      <c r="L535" s="40"/>
      <c r="M535" s="41"/>
      <c r="S535" s="43"/>
      <c r="AA535" s="41"/>
    </row>
    <row r="536" spans="10:27" x14ac:dyDescent="0.15">
      <c r="J536" s="41"/>
      <c r="K536" s="42"/>
      <c r="L536" s="40"/>
      <c r="M536" s="41"/>
      <c r="S536" s="43"/>
      <c r="AA536" s="41"/>
    </row>
    <row r="537" spans="10:27" x14ac:dyDescent="0.15">
      <c r="J537" s="41"/>
      <c r="K537" s="42"/>
      <c r="L537" s="40"/>
      <c r="M537" s="41"/>
      <c r="S537" s="43"/>
      <c r="AA537" s="41"/>
    </row>
    <row r="538" spans="10:27" x14ac:dyDescent="0.15">
      <c r="J538" s="41"/>
      <c r="K538" s="42"/>
      <c r="L538" s="40"/>
      <c r="M538" s="41"/>
      <c r="S538" s="43"/>
      <c r="AA538" s="41"/>
    </row>
    <row r="539" spans="10:27" x14ac:dyDescent="0.15">
      <c r="J539" s="41"/>
      <c r="K539" s="42"/>
      <c r="L539" s="40"/>
      <c r="M539" s="41"/>
      <c r="S539" s="43"/>
      <c r="AA539" s="41"/>
    </row>
    <row r="540" spans="10:27" x14ac:dyDescent="0.15">
      <c r="J540" s="41"/>
      <c r="K540" s="42"/>
      <c r="L540" s="40"/>
      <c r="M540" s="41"/>
      <c r="S540" s="43"/>
      <c r="AA540" s="41"/>
    </row>
    <row r="541" spans="10:27" x14ac:dyDescent="0.15">
      <c r="J541" s="41"/>
      <c r="K541" s="42"/>
      <c r="L541" s="40"/>
      <c r="M541" s="41"/>
      <c r="S541" s="43"/>
      <c r="AA541" s="41"/>
    </row>
    <row r="542" spans="10:27" x14ac:dyDescent="0.15">
      <c r="J542" s="41"/>
      <c r="K542" s="42"/>
      <c r="L542" s="40"/>
      <c r="M542" s="41"/>
      <c r="S542" s="43"/>
      <c r="AA542" s="41"/>
    </row>
    <row r="543" spans="10:27" x14ac:dyDescent="0.15">
      <c r="J543" s="41"/>
      <c r="K543" s="42"/>
      <c r="L543" s="40"/>
      <c r="M543" s="41"/>
      <c r="S543" s="43"/>
      <c r="AA543" s="41"/>
    </row>
    <row r="544" spans="10:27" x14ac:dyDescent="0.15">
      <c r="J544" s="41"/>
      <c r="K544" s="42"/>
      <c r="L544" s="40"/>
      <c r="M544" s="41"/>
      <c r="S544" s="43"/>
      <c r="AA544" s="41"/>
    </row>
    <row r="545" spans="10:27" x14ac:dyDescent="0.15">
      <c r="J545" s="41"/>
      <c r="K545" s="42"/>
      <c r="L545" s="40"/>
      <c r="M545" s="41"/>
      <c r="S545" s="43"/>
      <c r="AA545" s="41"/>
    </row>
    <row r="546" spans="10:27" x14ac:dyDescent="0.15">
      <c r="J546" s="41"/>
      <c r="K546" s="42"/>
      <c r="L546" s="40"/>
      <c r="M546" s="41"/>
      <c r="S546" s="43"/>
      <c r="AA546" s="41"/>
    </row>
    <row r="547" spans="10:27" x14ac:dyDescent="0.15">
      <c r="J547" s="41"/>
      <c r="K547" s="42"/>
      <c r="L547" s="40"/>
      <c r="M547" s="41"/>
      <c r="S547" s="43"/>
      <c r="AA547" s="41"/>
    </row>
    <row r="548" spans="10:27" x14ac:dyDescent="0.15">
      <c r="J548" s="41"/>
      <c r="K548" s="42"/>
      <c r="L548" s="40"/>
      <c r="M548" s="41"/>
      <c r="S548" s="43"/>
      <c r="AA548" s="41"/>
    </row>
    <row r="549" spans="10:27" x14ac:dyDescent="0.15">
      <c r="J549" s="41"/>
      <c r="K549" s="42"/>
      <c r="L549" s="40"/>
      <c r="M549" s="41"/>
      <c r="S549" s="43"/>
      <c r="AA549" s="41"/>
    </row>
    <row r="550" spans="10:27" x14ac:dyDescent="0.15">
      <c r="J550" s="41"/>
      <c r="K550" s="42"/>
      <c r="L550" s="40"/>
      <c r="M550" s="41"/>
      <c r="S550" s="43"/>
      <c r="AA550" s="41"/>
    </row>
    <row r="551" spans="10:27" x14ac:dyDescent="0.15">
      <c r="J551" s="41"/>
      <c r="K551" s="42"/>
      <c r="L551" s="40"/>
      <c r="M551" s="41"/>
      <c r="S551" s="43"/>
      <c r="AA551" s="41"/>
    </row>
    <row r="552" spans="10:27" x14ac:dyDescent="0.15">
      <c r="J552" s="41"/>
      <c r="K552" s="42"/>
      <c r="L552" s="40"/>
      <c r="M552" s="41"/>
      <c r="S552" s="43"/>
      <c r="AA552" s="41"/>
    </row>
    <row r="553" spans="10:27" x14ac:dyDescent="0.15">
      <c r="J553" s="41"/>
      <c r="K553" s="42"/>
      <c r="L553" s="40"/>
      <c r="M553" s="41"/>
      <c r="S553" s="43"/>
      <c r="AA553" s="41"/>
    </row>
    <row r="554" spans="10:27" x14ac:dyDescent="0.15">
      <c r="J554" s="41"/>
      <c r="K554" s="42"/>
      <c r="L554" s="40"/>
      <c r="M554" s="41"/>
      <c r="S554" s="43"/>
      <c r="AA554" s="41"/>
    </row>
    <row r="555" spans="10:27" x14ac:dyDescent="0.15">
      <c r="J555" s="41"/>
      <c r="K555" s="42"/>
      <c r="L555" s="40"/>
      <c r="M555" s="41"/>
      <c r="S555" s="43"/>
      <c r="AA555" s="41"/>
    </row>
    <row r="556" spans="10:27" x14ac:dyDescent="0.15">
      <c r="J556" s="41"/>
      <c r="K556" s="42"/>
      <c r="L556" s="40"/>
      <c r="M556" s="41"/>
      <c r="S556" s="43"/>
      <c r="AA556" s="41"/>
    </row>
    <row r="557" spans="10:27" x14ac:dyDescent="0.15">
      <c r="J557" s="41"/>
      <c r="K557" s="42"/>
      <c r="L557" s="40"/>
      <c r="M557" s="41"/>
      <c r="S557" s="43"/>
      <c r="AA557" s="41"/>
    </row>
    <row r="558" spans="10:27" x14ac:dyDescent="0.15">
      <c r="J558" s="41"/>
      <c r="K558" s="42"/>
      <c r="L558" s="40"/>
      <c r="M558" s="41"/>
      <c r="S558" s="43"/>
      <c r="AA558" s="41"/>
    </row>
    <row r="559" spans="10:27" x14ac:dyDescent="0.15">
      <c r="J559" s="41"/>
      <c r="K559" s="42"/>
      <c r="L559" s="40"/>
      <c r="M559" s="41"/>
      <c r="S559" s="43"/>
      <c r="AA559" s="41"/>
    </row>
    <row r="560" spans="10:27" x14ac:dyDescent="0.15">
      <c r="J560" s="41"/>
      <c r="K560" s="42"/>
      <c r="L560" s="40"/>
      <c r="M560" s="41"/>
      <c r="S560" s="43"/>
      <c r="AA560" s="41"/>
    </row>
    <row r="561" spans="10:27" x14ac:dyDescent="0.15">
      <c r="J561" s="41"/>
      <c r="K561" s="42"/>
      <c r="L561" s="40"/>
      <c r="M561" s="41"/>
      <c r="S561" s="43"/>
      <c r="AA561" s="41"/>
    </row>
    <row r="562" spans="10:27" x14ac:dyDescent="0.15">
      <c r="J562" s="41"/>
      <c r="K562" s="42"/>
      <c r="L562" s="40"/>
      <c r="M562" s="41"/>
      <c r="S562" s="43"/>
      <c r="AA562" s="41"/>
    </row>
    <row r="563" spans="10:27" x14ac:dyDescent="0.15">
      <c r="J563" s="41"/>
      <c r="K563" s="42"/>
      <c r="L563" s="40"/>
      <c r="M563" s="41"/>
      <c r="S563" s="43"/>
      <c r="AA563" s="41"/>
    </row>
    <row r="564" spans="10:27" x14ac:dyDescent="0.15">
      <c r="J564" s="41"/>
      <c r="K564" s="42"/>
      <c r="L564" s="40"/>
      <c r="M564" s="41"/>
      <c r="S564" s="43"/>
      <c r="AA564" s="41"/>
    </row>
    <row r="565" spans="10:27" x14ac:dyDescent="0.15">
      <c r="J565" s="41"/>
      <c r="K565" s="42"/>
      <c r="L565" s="40"/>
      <c r="M565" s="41"/>
      <c r="S565" s="43"/>
      <c r="AA565" s="41"/>
    </row>
    <row r="566" spans="10:27" x14ac:dyDescent="0.15">
      <c r="J566" s="41"/>
      <c r="K566" s="42"/>
      <c r="L566" s="40"/>
      <c r="M566" s="41"/>
      <c r="S566" s="43"/>
      <c r="AA566" s="41"/>
    </row>
    <row r="567" spans="10:27" x14ac:dyDescent="0.15">
      <c r="J567" s="41"/>
      <c r="K567" s="42"/>
      <c r="L567" s="40"/>
      <c r="M567" s="41"/>
      <c r="S567" s="43"/>
      <c r="AA567" s="41"/>
    </row>
    <row r="568" spans="10:27" x14ac:dyDescent="0.15">
      <c r="J568" s="41"/>
      <c r="K568" s="42"/>
      <c r="L568" s="40"/>
      <c r="M568" s="41"/>
      <c r="S568" s="43"/>
      <c r="AA568" s="41"/>
    </row>
    <row r="569" spans="10:27" x14ac:dyDescent="0.15">
      <c r="J569" s="41"/>
      <c r="K569" s="42"/>
      <c r="L569" s="40"/>
      <c r="M569" s="41"/>
      <c r="S569" s="43"/>
      <c r="AA569" s="41"/>
    </row>
    <row r="570" spans="10:27" x14ac:dyDescent="0.15">
      <c r="J570" s="41"/>
      <c r="K570" s="42"/>
      <c r="L570" s="40"/>
      <c r="M570" s="41"/>
      <c r="S570" s="43"/>
      <c r="AA570" s="41"/>
    </row>
    <row r="571" spans="10:27" x14ac:dyDescent="0.15">
      <c r="J571" s="41"/>
      <c r="K571" s="42"/>
      <c r="L571" s="40"/>
      <c r="M571" s="41"/>
      <c r="S571" s="43"/>
      <c r="AA571" s="41"/>
    </row>
    <row r="572" spans="10:27" x14ac:dyDescent="0.15">
      <c r="J572" s="41"/>
      <c r="K572" s="42"/>
      <c r="L572" s="40"/>
      <c r="M572" s="41"/>
      <c r="S572" s="43"/>
      <c r="AA572" s="41"/>
    </row>
    <row r="573" spans="10:27" x14ac:dyDescent="0.15">
      <c r="J573" s="41"/>
      <c r="K573" s="42"/>
      <c r="L573" s="40"/>
      <c r="M573" s="41"/>
      <c r="S573" s="43"/>
      <c r="AA573" s="41"/>
    </row>
    <row r="574" spans="10:27" x14ac:dyDescent="0.15">
      <c r="J574" s="41"/>
      <c r="K574" s="42"/>
      <c r="L574" s="40"/>
      <c r="M574" s="41"/>
      <c r="S574" s="43"/>
      <c r="AA574" s="41"/>
    </row>
    <row r="575" spans="10:27" x14ac:dyDescent="0.15">
      <c r="J575" s="41"/>
      <c r="K575" s="42"/>
      <c r="L575" s="40"/>
      <c r="M575" s="41"/>
      <c r="S575" s="43"/>
      <c r="AA575" s="41"/>
    </row>
    <row r="576" spans="10:27" x14ac:dyDescent="0.15">
      <c r="J576" s="41"/>
      <c r="K576" s="42"/>
      <c r="L576" s="40"/>
      <c r="M576" s="41"/>
      <c r="S576" s="43"/>
      <c r="AA576" s="41"/>
    </row>
    <row r="577" spans="10:27" x14ac:dyDescent="0.15">
      <c r="J577" s="41"/>
      <c r="K577" s="42"/>
      <c r="L577" s="40"/>
      <c r="M577" s="41"/>
      <c r="S577" s="43"/>
      <c r="AA577" s="41"/>
    </row>
    <row r="578" spans="10:27" x14ac:dyDescent="0.15">
      <c r="J578" s="41"/>
      <c r="K578" s="42"/>
      <c r="L578" s="40"/>
      <c r="M578" s="41"/>
      <c r="S578" s="43"/>
      <c r="AA578" s="41"/>
    </row>
    <row r="579" spans="10:27" x14ac:dyDescent="0.15">
      <c r="J579" s="41"/>
      <c r="K579" s="42"/>
      <c r="L579" s="40"/>
      <c r="M579" s="41"/>
      <c r="S579" s="43"/>
      <c r="AA579" s="41"/>
    </row>
    <row r="580" spans="10:27" x14ac:dyDescent="0.15">
      <c r="J580" s="41"/>
      <c r="K580" s="42"/>
      <c r="L580" s="40"/>
      <c r="M580" s="41"/>
      <c r="S580" s="43"/>
      <c r="AA580" s="41"/>
    </row>
    <row r="581" spans="10:27" x14ac:dyDescent="0.15">
      <c r="J581" s="41"/>
      <c r="K581" s="42"/>
      <c r="L581" s="40"/>
      <c r="M581" s="41"/>
      <c r="S581" s="43"/>
      <c r="AA581" s="41"/>
    </row>
    <row r="582" spans="10:27" x14ac:dyDescent="0.15">
      <c r="J582" s="41"/>
      <c r="K582" s="42"/>
      <c r="L582" s="40"/>
      <c r="M582" s="41"/>
      <c r="S582" s="43"/>
      <c r="AA582" s="41"/>
    </row>
    <row r="583" spans="10:27" x14ac:dyDescent="0.15">
      <c r="J583" s="41"/>
      <c r="K583" s="42"/>
      <c r="L583" s="40"/>
      <c r="M583" s="41"/>
      <c r="S583" s="43"/>
      <c r="AA583" s="41"/>
    </row>
    <row r="584" spans="10:27" x14ac:dyDescent="0.15">
      <c r="J584" s="41"/>
      <c r="K584" s="42"/>
      <c r="L584" s="40"/>
      <c r="M584" s="41"/>
      <c r="S584" s="43"/>
      <c r="AA584" s="41"/>
    </row>
    <row r="585" spans="10:27" x14ac:dyDescent="0.15">
      <c r="J585" s="41"/>
      <c r="K585" s="42"/>
      <c r="L585" s="40"/>
      <c r="M585" s="41"/>
      <c r="S585" s="43"/>
      <c r="AA585" s="41"/>
    </row>
    <row r="586" spans="10:27" x14ac:dyDescent="0.15">
      <c r="J586" s="41"/>
      <c r="K586" s="42"/>
      <c r="L586" s="40"/>
      <c r="M586" s="41"/>
      <c r="S586" s="43"/>
      <c r="AA586" s="41"/>
    </row>
    <row r="587" spans="10:27" x14ac:dyDescent="0.15">
      <c r="J587" s="41"/>
      <c r="K587" s="42"/>
      <c r="L587" s="40"/>
      <c r="M587" s="41"/>
      <c r="S587" s="43"/>
      <c r="AA587" s="41"/>
    </row>
    <row r="588" spans="10:27" x14ac:dyDescent="0.15">
      <c r="J588" s="41"/>
      <c r="K588" s="42"/>
      <c r="L588" s="40"/>
      <c r="M588" s="41"/>
      <c r="S588" s="43"/>
      <c r="AA588" s="41"/>
    </row>
    <row r="589" spans="10:27" x14ac:dyDescent="0.15">
      <c r="J589" s="41"/>
      <c r="K589" s="42"/>
      <c r="L589" s="40"/>
      <c r="M589" s="41"/>
      <c r="S589" s="43"/>
      <c r="AA589" s="41"/>
    </row>
    <row r="590" spans="10:27" x14ac:dyDescent="0.15">
      <c r="J590" s="41"/>
      <c r="K590" s="42"/>
      <c r="L590" s="40"/>
      <c r="M590" s="41"/>
      <c r="S590" s="43"/>
      <c r="AA590" s="41"/>
    </row>
    <row r="591" spans="10:27" x14ac:dyDescent="0.15">
      <c r="J591" s="41"/>
      <c r="K591" s="42"/>
      <c r="L591" s="40"/>
      <c r="M591" s="41"/>
      <c r="S591" s="43"/>
      <c r="AA591" s="41"/>
    </row>
    <row r="592" spans="10:27" x14ac:dyDescent="0.15">
      <c r="J592" s="41"/>
      <c r="K592" s="42"/>
      <c r="L592" s="40"/>
      <c r="M592" s="41"/>
      <c r="S592" s="43"/>
      <c r="AA592" s="41"/>
    </row>
    <row r="593" spans="10:27" x14ac:dyDescent="0.15">
      <c r="J593" s="41"/>
      <c r="K593" s="42"/>
      <c r="L593" s="40"/>
      <c r="M593" s="41"/>
      <c r="S593" s="43"/>
      <c r="AA593" s="41"/>
    </row>
    <row r="594" spans="10:27" x14ac:dyDescent="0.15">
      <c r="J594" s="41"/>
      <c r="K594" s="42"/>
      <c r="L594" s="40"/>
      <c r="M594" s="41"/>
      <c r="S594" s="43"/>
      <c r="AA594" s="41"/>
    </row>
    <row r="595" spans="10:27" x14ac:dyDescent="0.15">
      <c r="J595" s="41"/>
      <c r="K595" s="42"/>
      <c r="L595" s="40"/>
      <c r="M595" s="41"/>
      <c r="S595" s="43"/>
      <c r="AA595" s="41"/>
    </row>
    <row r="596" spans="10:27" x14ac:dyDescent="0.15">
      <c r="J596" s="41"/>
      <c r="K596" s="42"/>
      <c r="L596" s="40"/>
      <c r="M596" s="41"/>
      <c r="S596" s="43"/>
      <c r="AA596" s="41"/>
    </row>
    <row r="597" spans="10:27" x14ac:dyDescent="0.15">
      <c r="J597" s="41"/>
      <c r="K597" s="42"/>
      <c r="L597" s="40"/>
      <c r="M597" s="41"/>
      <c r="S597" s="43"/>
      <c r="AA597" s="41"/>
    </row>
    <row r="598" spans="10:27" x14ac:dyDescent="0.15">
      <c r="J598" s="41"/>
      <c r="K598" s="42"/>
      <c r="L598" s="40"/>
      <c r="M598" s="41"/>
      <c r="S598" s="43"/>
      <c r="AA598" s="41"/>
    </row>
    <row r="599" spans="10:27" x14ac:dyDescent="0.15">
      <c r="J599" s="41"/>
      <c r="K599" s="42"/>
      <c r="L599" s="40"/>
      <c r="M599" s="41"/>
      <c r="S599" s="43"/>
      <c r="AA599" s="41"/>
    </row>
    <row r="600" spans="10:27" x14ac:dyDescent="0.15">
      <c r="J600" s="41"/>
      <c r="K600" s="42"/>
      <c r="L600" s="40"/>
      <c r="M600" s="41"/>
      <c r="S600" s="43"/>
      <c r="AA600" s="41"/>
    </row>
    <row r="601" spans="10:27" x14ac:dyDescent="0.15">
      <c r="J601" s="41"/>
      <c r="K601" s="42"/>
      <c r="L601" s="40"/>
      <c r="M601" s="41"/>
      <c r="S601" s="43"/>
      <c r="AA601" s="41"/>
    </row>
    <row r="602" spans="10:27" x14ac:dyDescent="0.15">
      <c r="J602" s="41"/>
      <c r="K602" s="42"/>
      <c r="L602" s="40"/>
      <c r="M602" s="41"/>
      <c r="S602" s="43"/>
      <c r="AA602" s="41"/>
    </row>
    <row r="603" spans="10:27" x14ac:dyDescent="0.15">
      <c r="J603" s="41"/>
      <c r="K603" s="42"/>
      <c r="L603" s="40"/>
      <c r="M603" s="41"/>
      <c r="S603" s="43"/>
      <c r="AA603" s="41"/>
    </row>
    <row r="604" spans="10:27" x14ac:dyDescent="0.15">
      <c r="J604" s="41"/>
      <c r="K604" s="42"/>
      <c r="L604" s="40"/>
      <c r="M604" s="41"/>
      <c r="S604" s="43"/>
      <c r="AA604" s="41"/>
    </row>
    <row r="605" spans="10:27" x14ac:dyDescent="0.15">
      <c r="J605" s="41"/>
      <c r="K605" s="42"/>
      <c r="L605" s="40"/>
      <c r="M605" s="41"/>
      <c r="S605" s="43"/>
      <c r="AA605" s="41"/>
    </row>
    <row r="606" spans="10:27" x14ac:dyDescent="0.15">
      <c r="J606" s="41"/>
      <c r="K606" s="42"/>
      <c r="L606" s="40"/>
      <c r="M606" s="41"/>
      <c r="S606" s="43"/>
      <c r="AA606" s="41"/>
    </row>
    <row r="607" spans="10:27" x14ac:dyDescent="0.15">
      <c r="J607" s="41"/>
      <c r="K607" s="42"/>
      <c r="L607" s="40"/>
      <c r="M607" s="41"/>
      <c r="S607" s="43"/>
      <c r="AA607" s="41"/>
    </row>
    <row r="608" spans="10:27" x14ac:dyDescent="0.15">
      <c r="J608" s="41"/>
      <c r="K608" s="42"/>
      <c r="L608" s="40"/>
      <c r="M608" s="41"/>
      <c r="S608" s="43"/>
      <c r="AA608" s="41"/>
    </row>
    <row r="609" spans="10:27" x14ac:dyDescent="0.15">
      <c r="J609" s="41"/>
      <c r="K609" s="42"/>
      <c r="L609" s="40"/>
      <c r="M609" s="41"/>
      <c r="S609" s="43"/>
      <c r="AA609" s="41"/>
    </row>
    <row r="610" spans="10:27" x14ac:dyDescent="0.15">
      <c r="J610" s="41"/>
      <c r="K610" s="42"/>
      <c r="L610" s="40"/>
      <c r="M610" s="41"/>
      <c r="S610" s="43"/>
      <c r="AA610" s="41"/>
    </row>
    <row r="611" spans="10:27" x14ac:dyDescent="0.15">
      <c r="J611" s="41"/>
      <c r="K611" s="42"/>
      <c r="L611" s="40"/>
      <c r="M611" s="41"/>
      <c r="S611" s="43"/>
      <c r="AA611" s="41"/>
    </row>
    <row r="612" spans="10:27" x14ac:dyDescent="0.15">
      <c r="J612" s="41"/>
      <c r="K612" s="42"/>
      <c r="L612" s="40"/>
      <c r="M612" s="41"/>
      <c r="S612" s="43"/>
      <c r="AA612" s="41"/>
    </row>
    <row r="613" spans="10:27" x14ac:dyDescent="0.15">
      <c r="J613" s="41"/>
      <c r="K613" s="42"/>
      <c r="L613" s="40"/>
      <c r="M613" s="41"/>
      <c r="S613" s="43"/>
      <c r="AA613" s="41"/>
    </row>
    <row r="614" spans="10:27" x14ac:dyDescent="0.15">
      <c r="J614" s="41"/>
      <c r="K614" s="42"/>
      <c r="L614" s="40"/>
      <c r="M614" s="41"/>
      <c r="S614" s="43"/>
      <c r="AA614" s="41"/>
    </row>
    <row r="615" spans="10:27" x14ac:dyDescent="0.15">
      <c r="J615" s="41"/>
      <c r="K615" s="42"/>
      <c r="L615" s="40"/>
      <c r="M615" s="41"/>
      <c r="S615" s="43"/>
      <c r="AA615" s="41"/>
    </row>
    <row r="616" spans="10:27" x14ac:dyDescent="0.15">
      <c r="J616" s="41"/>
      <c r="K616" s="42"/>
      <c r="L616" s="40"/>
      <c r="M616" s="41"/>
      <c r="S616" s="43"/>
      <c r="AA616" s="41"/>
    </row>
    <row r="617" spans="10:27" x14ac:dyDescent="0.15">
      <c r="J617" s="41"/>
      <c r="K617" s="42"/>
      <c r="L617" s="40"/>
      <c r="M617" s="41"/>
      <c r="S617" s="43"/>
      <c r="AA617" s="41"/>
    </row>
    <row r="618" spans="10:27" x14ac:dyDescent="0.15">
      <c r="J618" s="41"/>
      <c r="K618" s="42"/>
      <c r="L618" s="40"/>
      <c r="M618" s="41"/>
      <c r="S618" s="43"/>
      <c r="AA618" s="41"/>
    </row>
    <row r="619" spans="10:27" x14ac:dyDescent="0.15">
      <c r="J619" s="41"/>
      <c r="K619" s="42"/>
      <c r="L619" s="40"/>
      <c r="M619" s="41"/>
      <c r="S619" s="43"/>
      <c r="AA619" s="41"/>
    </row>
    <row r="620" spans="10:27" x14ac:dyDescent="0.15">
      <c r="J620" s="41"/>
      <c r="K620" s="42"/>
      <c r="L620" s="40"/>
      <c r="M620" s="41"/>
      <c r="S620" s="43"/>
      <c r="AA620" s="41"/>
    </row>
    <row r="621" spans="10:27" x14ac:dyDescent="0.15">
      <c r="J621" s="41"/>
      <c r="K621" s="42"/>
      <c r="L621" s="40"/>
      <c r="M621" s="41"/>
      <c r="S621" s="43"/>
      <c r="AA621" s="41"/>
    </row>
    <row r="622" spans="10:27" x14ac:dyDescent="0.15">
      <c r="J622" s="41"/>
      <c r="K622" s="42"/>
      <c r="L622" s="40"/>
      <c r="M622" s="41"/>
      <c r="S622" s="43"/>
      <c r="AA622" s="41"/>
    </row>
    <row r="623" spans="10:27" x14ac:dyDescent="0.15">
      <c r="J623" s="41"/>
      <c r="K623" s="42"/>
      <c r="L623" s="40"/>
      <c r="M623" s="41"/>
      <c r="S623" s="43"/>
      <c r="AA623" s="41"/>
    </row>
    <row r="624" spans="10:27" x14ac:dyDescent="0.15">
      <c r="J624" s="41"/>
      <c r="K624" s="42"/>
      <c r="L624" s="40"/>
      <c r="M624" s="41"/>
      <c r="S624" s="43"/>
      <c r="AA624" s="41"/>
    </row>
    <row r="625" spans="10:27" x14ac:dyDescent="0.15">
      <c r="J625" s="41"/>
      <c r="K625" s="42"/>
      <c r="L625" s="40"/>
      <c r="M625" s="41"/>
      <c r="S625" s="43"/>
      <c r="AA625" s="41"/>
    </row>
    <row r="626" spans="10:27" x14ac:dyDescent="0.15">
      <c r="J626" s="41"/>
      <c r="K626" s="42"/>
      <c r="L626" s="40"/>
      <c r="M626" s="41"/>
      <c r="S626" s="43"/>
      <c r="AA626" s="41"/>
    </row>
    <row r="627" spans="10:27" x14ac:dyDescent="0.15">
      <c r="J627" s="41"/>
      <c r="K627" s="42"/>
      <c r="L627" s="40"/>
      <c r="M627" s="41"/>
      <c r="S627" s="43"/>
      <c r="AA627" s="41"/>
    </row>
    <row r="628" spans="10:27" x14ac:dyDescent="0.15">
      <c r="J628" s="41"/>
      <c r="K628" s="42"/>
      <c r="L628" s="40"/>
      <c r="M628" s="41"/>
      <c r="S628" s="43"/>
      <c r="AA628" s="41"/>
    </row>
    <row r="629" spans="10:27" x14ac:dyDescent="0.15">
      <c r="J629" s="41"/>
      <c r="K629" s="42"/>
      <c r="L629" s="40"/>
      <c r="M629" s="41"/>
      <c r="S629" s="43"/>
      <c r="AA629" s="41"/>
    </row>
    <row r="630" spans="10:27" x14ac:dyDescent="0.15">
      <c r="J630" s="41"/>
      <c r="K630" s="42"/>
      <c r="L630" s="40"/>
      <c r="M630" s="41"/>
      <c r="S630" s="43"/>
      <c r="AA630" s="41"/>
    </row>
    <row r="631" spans="10:27" x14ac:dyDescent="0.15">
      <c r="J631" s="41"/>
      <c r="K631" s="42"/>
      <c r="L631" s="40"/>
      <c r="M631" s="41"/>
      <c r="S631" s="43"/>
      <c r="AA631" s="41"/>
    </row>
    <row r="632" spans="10:27" x14ac:dyDescent="0.15">
      <c r="J632" s="41"/>
      <c r="K632" s="42"/>
      <c r="L632" s="40"/>
      <c r="M632" s="41"/>
      <c r="S632" s="43"/>
      <c r="AA632" s="41"/>
    </row>
    <row r="633" spans="10:27" x14ac:dyDescent="0.15">
      <c r="J633" s="41"/>
      <c r="K633" s="42"/>
      <c r="L633" s="40"/>
      <c r="M633" s="41"/>
      <c r="S633" s="43"/>
      <c r="AA633" s="41"/>
    </row>
    <row r="634" spans="10:27" x14ac:dyDescent="0.15">
      <c r="J634" s="41"/>
      <c r="K634" s="42"/>
      <c r="L634" s="40"/>
      <c r="M634" s="41"/>
      <c r="S634" s="43"/>
      <c r="AA634" s="41"/>
    </row>
    <row r="635" spans="10:27" x14ac:dyDescent="0.15">
      <c r="J635" s="41"/>
      <c r="K635" s="42"/>
      <c r="L635" s="40"/>
      <c r="M635" s="41"/>
      <c r="S635" s="43"/>
      <c r="AA635" s="41"/>
    </row>
    <row r="636" spans="10:27" x14ac:dyDescent="0.15">
      <c r="J636" s="41"/>
      <c r="K636" s="42"/>
      <c r="L636" s="40"/>
      <c r="M636" s="41"/>
      <c r="S636" s="43"/>
      <c r="AA636" s="41"/>
    </row>
    <row r="637" spans="10:27" x14ac:dyDescent="0.15">
      <c r="J637" s="41"/>
      <c r="K637" s="42"/>
      <c r="L637" s="40"/>
      <c r="M637" s="41"/>
      <c r="S637" s="43"/>
      <c r="AA637" s="41"/>
    </row>
    <row r="638" spans="10:27" x14ac:dyDescent="0.15">
      <c r="J638" s="41"/>
      <c r="K638" s="42"/>
      <c r="L638" s="40"/>
      <c r="M638" s="41"/>
      <c r="S638" s="43"/>
      <c r="AA638" s="41"/>
    </row>
    <row r="639" spans="10:27" x14ac:dyDescent="0.15">
      <c r="J639" s="41"/>
      <c r="K639" s="42"/>
      <c r="L639" s="40"/>
      <c r="M639" s="41"/>
      <c r="S639" s="43"/>
      <c r="AA639" s="41"/>
    </row>
    <row r="640" spans="10:27" x14ac:dyDescent="0.15">
      <c r="J640" s="41"/>
      <c r="K640" s="42"/>
      <c r="L640" s="40"/>
      <c r="M640" s="41"/>
      <c r="S640" s="43"/>
      <c r="AA640" s="41"/>
    </row>
    <row r="641" spans="10:27" x14ac:dyDescent="0.15">
      <c r="J641" s="41"/>
      <c r="K641" s="42"/>
      <c r="L641" s="40"/>
      <c r="M641" s="41"/>
      <c r="S641" s="43"/>
      <c r="AA641" s="41"/>
    </row>
    <row r="642" spans="10:27" x14ac:dyDescent="0.15">
      <c r="J642" s="41"/>
      <c r="K642" s="42"/>
      <c r="L642" s="40"/>
      <c r="M642" s="41"/>
      <c r="S642" s="43"/>
      <c r="AA642" s="41"/>
    </row>
    <row r="643" spans="10:27" x14ac:dyDescent="0.15">
      <c r="J643" s="41"/>
      <c r="K643" s="42"/>
      <c r="L643" s="40"/>
      <c r="M643" s="41"/>
      <c r="S643" s="43"/>
      <c r="AA643" s="41"/>
    </row>
    <row r="644" spans="10:27" x14ac:dyDescent="0.15">
      <c r="J644" s="41"/>
      <c r="K644" s="42"/>
      <c r="L644" s="40"/>
      <c r="M644" s="41"/>
      <c r="S644" s="43"/>
      <c r="AA644" s="41"/>
    </row>
    <row r="645" spans="10:27" x14ac:dyDescent="0.15">
      <c r="J645" s="41"/>
      <c r="K645" s="42"/>
      <c r="L645" s="40"/>
      <c r="M645" s="41"/>
      <c r="S645" s="43"/>
      <c r="AA645" s="41"/>
    </row>
    <row r="646" spans="10:27" x14ac:dyDescent="0.15">
      <c r="J646" s="41"/>
      <c r="K646" s="42"/>
      <c r="L646" s="40"/>
      <c r="M646" s="41"/>
      <c r="S646" s="43"/>
      <c r="AA646" s="41"/>
    </row>
    <row r="647" spans="10:27" x14ac:dyDescent="0.15">
      <c r="J647" s="41"/>
      <c r="K647" s="42"/>
      <c r="L647" s="40"/>
      <c r="M647" s="41"/>
      <c r="S647" s="43"/>
      <c r="AA647" s="41"/>
    </row>
    <row r="648" spans="10:27" x14ac:dyDescent="0.15">
      <c r="J648" s="41"/>
      <c r="K648" s="42"/>
      <c r="L648" s="40"/>
      <c r="M648" s="41"/>
      <c r="S648" s="43"/>
      <c r="AA648" s="41"/>
    </row>
    <row r="649" spans="10:27" x14ac:dyDescent="0.15">
      <c r="J649" s="41"/>
      <c r="K649" s="42"/>
      <c r="L649" s="40"/>
      <c r="M649" s="41"/>
      <c r="S649" s="43"/>
      <c r="AA649" s="41"/>
    </row>
    <row r="650" spans="10:27" x14ac:dyDescent="0.15">
      <c r="J650" s="41"/>
      <c r="K650" s="42"/>
      <c r="L650" s="40"/>
      <c r="M650" s="41"/>
      <c r="S650" s="43"/>
      <c r="AA650" s="41"/>
    </row>
    <row r="651" spans="10:27" x14ac:dyDescent="0.15">
      <c r="J651" s="41"/>
      <c r="K651" s="42"/>
      <c r="L651" s="40"/>
      <c r="M651" s="41"/>
      <c r="S651" s="43"/>
      <c r="AA651" s="41"/>
    </row>
    <row r="652" spans="10:27" x14ac:dyDescent="0.15">
      <c r="J652" s="41"/>
      <c r="K652" s="42"/>
      <c r="L652" s="40"/>
      <c r="M652" s="41"/>
      <c r="S652" s="43"/>
      <c r="AA652" s="41"/>
    </row>
    <row r="653" spans="10:27" x14ac:dyDescent="0.15">
      <c r="J653" s="41"/>
      <c r="K653" s="42"/>
      <c r="L653" s="40"/>
      <c r="M653" s="41"/>
      <c r="S653" s="43"/>
      <c r="AA653" s="41"/>
    </row>
    <row r="654" spans="10:27" x14ac:dyDescent="0.15">
      <c r="J654" s="41"/>
      <c r="K654" s="42"/>
      <c r="L654" s="40"/>
      <c r="M654" s="41"/>
      <c r="S654" s="43"/>
      <c r="AA654" s="41"/>
    </row>
    <row r="655" spans="10:27" x14ac:dyDescent="0.15">
      <c r="J655" s="41"/>
      <c r="K655" s="42"/>
      <c r="L655" s="40"/>
      <c r="M655" s="41"/>
      <c r="S655" s="43"/>
      <c r="AA655" s="41"/>
    </row>
    <row r="656" spans="10:27" x14ac:dyDescent="0.15">
      <c r="J656" s="41"/>
      <c r="K656" s="42"/>
      <c r="L656" s="40"/>
      <c r="M656" s="41"/>
      <c r="S656" s="43"/>
      <c r="AA656" s="41"/>
    </row>
    <row r="657" spans="10:27" x14ac:dyDescent="0.15">
      <c r="J657" s="41"/>
      <c r="K657" s="42"/>
      <c r="L657" s="40"/>
      <c r="M657" s="41"/>
      <c r="S657" s="43"/>
      <c r="AA657" s="41"/>
    </row>
    <row r="658" spans="10:27" x14ac:dyDescent="0.15">
      <c r="J658" s="41"/>
      <c r="K658" s="42"/>
      <c r="L658" s="40"/>
      <c r="M658" s="41"/>
      <c r="S658" s="43"/>
      <c r="AA658" s="41"/>
    </row>
    <row r="659" spans="10:27" x14ac:dyDescent="0.15">
      <c r="J659" s="41"/>
      <c r="K659" s="42"/>
      <c r="L659" s="40"/>
      <c r="M659" s="41"/>
      <c r="S659" s="43"/>
      <c r="AA659" s="41"/>
    </row>
    <row r="660" spans="10:27" x14ac:dyDescent="0.15">
      <c r="J660" s="41"/>
      <c r="K660" s="42"/>
      <c r="L660" s="40"/>
      <c r="M660" s="41"/>
      <c r="S660" s="43"/>
      <c r="AA660" s="41"/>
    </row>
    <row r="661" spans="10:27" x14ac:dyDescent="0.15">
      <c r="J661" s="41"/>
      <c r="K661" s="42"/>
      <c r="L661" s="40"/>
      <c r="M661" s="41"/>
      <c r="S661" s="43"/>
      <c r="AA661" s="41"/>
    </row>
    <row r="662" spans="10:27" x14ac:dyDescent="0.15">
      <c r="J662" s="41"/>
      <c r="K662" s="42"/>
      <c r="L662" s="40"/>
      <c r="M662" s="41"/>
      <c r="S662" s="43"/>
      <c r="AA662" s="41"/>
    </row>
    <row r="663" spans="10:27" x14ac:dyDescent="0.15">
      <c r="J663" s="41"/>
      <c r="K663" s="42"/>
      <c r="L663" s="40"/>
      <c r="M663" s="41"/>
      <c r="S663" s="43"/>
      <c r="AA663" s="41"/>
    </row>
    <row r="664" spans="10:27" x14ac:dyDescent="0.15">
      <c r="J664" s="41"/>
      <c r="K664" s="42"/>
      <c r="L664" s="40"/>
      <c r="M664" s="41"/>
      <c r="S664" s="43"/>
      <c r="AA664" s="41"/>
    </row>
    <row r="665" spans="10:27" x14ac:dyDescent="0.15">
      <c r="J665" s="41"/>
      <c r="K665" s="42"/>
      <c r="L665" s="40"/>
      <c r="M665" s="41"/>
      <c r="S665" s="43"/>
      <c r="AA665" s="41"/>
    </row>
    <row r="666" spans="10:27" x14ac:dyDescent="0.15">
      <c r="J666" s="41"/>
      <c r="K666" s="42"/>
      <c r="L666" s="40"/>
      <c r="M666" s="41"/>
      <c r="S666" s="43"/>
      <c r="AA666" s="41"/>
    </row>
    <row r="667" spans="10:27" x14ac:dyDescent="0.15">
      <c r="J667" s="41"/>
      <c r="K667" s="42"/>
      <c r="L667" s="40"/>
      <c r="M667" s="41"/>
      <c r="S667" s="43"/>
      <c r="AA667" s="41"/>
    </row>
    <row r="668" spans="10:27" x14ac:dyDescent="0.15">
      <c r="J668" s="41"/>
      <c r="K668" s="42"/>
      <c r="L668" s="40"/>
      <c r="M668" s="41"/>
      <c r="S668" s="43"/>
      <c r="AA668" s="41"/>
    </row>
    <row r="669" spans="10:27" x14ac:dyDescent="0.15">
      <c r="J669" s="41"/>
      <c r="K669" s="42"/>
      <c r="L669" s="40"/>
      <c r="M669" s="41"/>
      <c r="S669" s="43"/>
      <c r="AA669" s="41"/>
    </row>
    <row r="670" spans="10:27" x14ac:dyDescent="0.15">
      <c r="J670" s="41"/>
      <c r="K670" s="42"/>
      <c r="L670" s="40"/>
      <c r="M670" s="41"/>
      <c r="S670" s="43"/>
      <c r="AA670" s="41"/>
    </row>
    <row r="671" spans="10:27" x14ac:dyDescent="0.15">
      <c r="J671" s="41"/>
      <c r="K671" s="42"/>
      <c r="L671" s="40"/>
      <c r="M671" s="41"/>
      <c r="S671" s="43"/>
      <c r="AA671" s="41"/>
    </row>
    <row r="672" spans="10:27" x14ac:dyDescent="0.15">
      <c r="J672" s="41"/>
      <c r="K672" s="42"/>
      <c r="L672" s="40"/>
      <c r="M672" s="41"/>
      <c r="S672" s="43"/>
      <c r="AA672" s="41"/>
    </row>
    <row r="673" spans="10:27" x14ac:dyDescent="0.15">
      <c r="J673" s="41"/>
      <c r="K673" s="42"/>
      <c r="L673" s="40"/>
      <c r="M673" s="41"/>
      <c r="S673" s="43"/>
      <c r="AA673" s="41"/>
    </row>
    <row r="674" spans="10:27" x14ac:dyDescent="0.15">
      <c r="J674" s="41"/>
      <c r="K674" s="42"/>
      <c r="L674" s="40"/>
      <c r="M674" s="41"/>
      <c r="S674" s="43"/>
      <c r="AA674" s="41"/>
    </row>
    <row r="675" spans="10:27" x14ac:dyDescent="0.15">
      <c r="J675" s="41"/>
      <c r="K675" s="42"/>
      <c r="L675" s="40"/>
      <c r="M675" s="41"/>
      <c r="S675" s="43"/>
      <c r="AA675" s="41"/>
    </row>
    <row r="676" spans="10:27" x14ac:dyDescent="0.15">
      <c r="J676" s="41"/>
      <c r="K676" s="42"/>
      <c r="L676" s="40"/>
      <c r="M676" s="41"/>
      <c r="S676" s="43"/>
      <c r="AA676" s="41"/>
    </row>
    <row r="677" spans="10:27" x14ac:dyDescent="0.15">
      <c r="J677" s="41"/>
      <c r="K677" s="42"/>
      <c r="L677" s="40"/>
      <c r="M677" s="41"/>
      <c r="S677" s="43"/>
      <c r="AA677" s="41"/>
    </row>
    <row r="678" spans="10:27" x14ac:dyDescent="0.15">
      <c r="J678" s="41"/>
      <c r="K678" s="42"/>
      <c r="L678" s="40"/>
      <c r="M678" s="41"/>
      <c r="S678" s="43"/>
      <c r="AA678" s="41"/>
    </row>
    <row r="679" spans="10:27" x14ac:dyDescent="0.15">
      <c r="J679" s="41"/>
      <c r="K679" s="42"/>
      <c r="L679" s="40"/>
      <c r="M679" s="41"/>
      <c r="S679" s="43"/>
      <c r="AA679" s="41"/>
    </row>
    <row r="680" spans="10:27" x14ac:dyDescent="0.15">
      <c r="J680" s="41"/>
      <c r="K680" s="42"/>
      <c r="L680" s="40"/>
      <c r="M680" s="41"/>
      <c r="S680" s="43"/>
      <c r="AA680" s="41"/>
    </row>
    <row r="681" spans="10:27" x14ac:dyDescent="0.15">
      <c r="J681" s="41"/>
      <c r="K681" s="42"/>
      <c r="L681" s="40"/>
      <c r="M681" s="41"/>
      <c r="S681" s="43"/>
      <c r="AA681" s="41"/>
    </row>
    <row r="682" spans="10:27" x14ac:dyDescent="0.15">
      <c r="J682" s="41"/>
      <c r="K682" s="42"/>
      <c r="L682" s="40"/>
      <c r="M682" s="41"/>
      <c r="S682" s="43"/>
      <c r="AA682" s="41"/>
    </row>
    <row r="683" spans="10:27" x14ac:dyDescent="0.15">
      <c r="J683" s="41"/>
      <c r="K683" s="42"/>
      <c r="L683" s="40"/>
      <c r="M683" s="41"/>
      <c r="S683" s="43"/>
      <c r="AA683" s="41"/>
    </row>
    <row r="684" spans="10:27" x14ac:dyDescent="0.15">
      <c r="J684" s="41"/>
      <c r="K684" s="42"/>
      <c r="L684" s="40"/>
      <c r="M684" s="41"/>
      <c r="S684" s="43"/>
      <c r="AA684" s="41"/>
    </row>
    <row r="685" spans="10:27" x14ac:dyDescent="0.15">
      <c r="J685" s="41"/>
      <c r="K685" s="42"/>
      <c r="L685" s="40"/>
      <c r="M685" s="41"/>
      <c r="S685" s="43"/>
      <c r="AA685" s="41"/>
    </row>
    <row r="686" spans="10:27" x14ac:dyDescent="0.15">
      <c r="J686" s="41"/>
      <c r="K686" s="42"/>
      <c r="L686" s="40"/>
      <c r="M686" s="41"/>
      <c r="S686" s="43"/>
      <c r="AA686" s="41"/>
    </row>
    <row r="687" spans="10:27" x14ac:dyDescent="0.15">
      <c r="J687" s="41"/>
      <c r="K687" s="42"/>
      <c r="L687" s="40"/>
      <c r="M687" s="41"/>
      <c r="S687" s="43"/>
      <c r="AA687" s="41"/>
    </row>
    <row r="688" spans="10:27" x14ac:dyDescent="0.15">
      <c r="J688" s="41"/>
      <c r="K688" s="42"/>
      <c r="L688" s="40"/>
      <c r="M688" s="41"/>
      <c r="S688" s="43"/>
      <c r="AA688" s="41"/>
    </row>
    <row r="689" spans="10:27" x14ac:dyDescent="0.15">
      <c r="J689" s="41"/>
      <c r="K689" s="42"/>
      <c r="L689" s="40"/>
      <c r="M689" s="41"/>
      <c r="S689" s="43"/>
      <c r="AA689" s="41"/>
    </row>
    <row r="690" spans="10:27" x14ac:dyDescent="0.15">
      <c r="J690" s="41"/>
      <c r="K690" s="42"/>
      <c r="L690" s="40"/>
      <c r="M690" s="41"/>
      <c r="S690" s="43"/>
      <c r="AA690" s="41"/>
    </row>
    <row r="691" spans="10:27" x14ac:dyDescent="0.15">
      <c r="J691" s="41"/>
      <c r="K691" s="42"/>
      <c r="L691" s="40"/>
      <c r="M691" s="41"/>
      <c r="S691" s="43"/>
      <c r="AA691" s="41"/>
    </row>
    <row r="692" spans="10:27" x14ac:dyDescent="0.15">
      <c r="J692" s="41"/>
      <c r="K692" s="42"/>
      <c r="L692" s="40"/>
      <c r="M692" s="41"/>
      <c r="S692" s="43"/>
      <c r="AA692" s="41"/>
    </row>
    <row r="693" spans="10:27" x14ac:dyDescent="0.15">
      <c r="J693" s="41"/>
      <c r="K693" s="42"/>
      <c r="L693" s="40"/>
      <c r="M693" s="41"/>
      <c r="S693" s="43"/>
      <c r="AA693" s="41"/>
    </row>
    <row r="694" spans="10:27" x14ac:dyDescent="0.15">
      <c r="J694" s="41"/>
      <c r="K694" s="42"/>
      <c r="L694" s="40"/>
      <c r="M694" s="41"/>
      <c r="S694" s="43"/>
      <c r="AA694" s="41"/>
    </row>
    <row r="695" spans="10:27" x14ac:dyDescent="0.15">
      <c r="J695" s="41"/>
      <c r="K695" s="42"/>
      <c r="L695" s="40"/>
      <c r="M695" s="41"/>
      <c r="S695" s="43"/>
      <c r="AA695" s="41"/>
    </row>
    <row r="696" spans="10:27" x14ac:dyDescent="0.15">
      <c r="J696" s="41"/>
      <c r="K696" s="42"/>
      <c r="L696" s="40"/>
      <c r="M696" s="41"/>
      <c r="S696" s="43"/>
      <c r="AA696" s="41"/>
    </row>
    <row r="697" spans="10:27" x14ac:dyDescent="0.15">
      <c r="J697" s="41"/>
      <c r="K697" s="42"/>
      <c r="L697" s="40"/>
      <c r="M697" s="41"/>
      <c r="S697" s="43"/>
      <c r="AA697" s="41"/>
    </row>
    <row r="698" spans="10:27" x14ac:dyDescent="0.15">
      <c r="J698" s="41"/>
      <c r="K698" s="42"/>
      <c r="L698" s="40"/>
      <c r="M698" s="41"/>
      <c r="S698" s="43"/>
      <c r="AA698" s="41"/>
    </row>
    <row r="699" spans="10:27" x14ac:dyDescent="0.15">
      <c r="J699" s="41"/>
      <c r="K699" s="42"/>
      <c r="L699" s="40"/>
      <c r="M699" s="41"/>
      <c r="S699" s="43"/>
      <c r="AA699" s="41"/>
    </row>
    <row r="700" spans="10:27" x14ac:dyDescent="0.15">
      <c r="J700" s="41"/>
      <c r="K700" s="42"/>
      <c r="L700" s="40"/>
      <c r="M700" s="41"/>
      <c r="S700" s="43"/>
      <c r="AA700" s="41"/>
    </row>
    <row r="701" spans="10:27" x14ac:dyDescent="0.15">
      <c r="J701" s="41"/>
      <c r="K701" s="42"/>
      <c r="L701" s="40"/>
      <c r="M701" s="41"/>
      <c r="S701" s="43"/>
      <c r="AA701" s="41"/>
    </row>
    <row r="702" spans="10:27" x14ac:dyDescent="0.15">
      <c r="J702" s="41"/>
      <c r="K702" s="42"/>
      <c r="L702" s="40"/>
      <c r="M702" s="41"/>
      <c r="S702" s="43"/>
      <c r="AA702" s="41"/>
    </row>
    <row r="703" spans="10:27" x14ac:dyDescent="0.15">
      <c r="J703" s="41"/>
      <c r="K703" s="42"/>
      <c r="L703" s="40"/>
      <c r="M703" s="41"/>
      <c r="S703" s="43"/>
      <c r="AA703" s="41"/>
    </row>
    <row r="704" spans="10:27" x14ac:dyDescent="0.15">
      <c r="J704" s="41"/>
      <c r="K704" s="42"/>
      <c r="L704" s="40"/>
      <c r="M704" s="41"/>
      <c r="S704" s="43"/>
      <c r="AA704" s="41"/>
    </row>
    <row r="705" spans="10:27" x14ac:dyDescent="0.15">
      <c r="J705" s="41"/>
      <c r="K705" s="42"/>
      <c r="L705" s="40"/>
      <c r="M705" s="41"/>
      <c r="S705" s="43"/>
      <c r="AA705" s="41"/>
    </row>
    <row r="706" spans="10:27" x14ac:dyDescent="0.15">
      <c r="J706" s="41"/>
      <c r="K706" s="42"/>
      <c r="L706" s="40"/>
      <c r="M706" s="41"/>
      <c r="S706" s="43"/>
      <c r="AA706" s="41"/>
    </row>
    <row r="707" spans="10:27" x14ac:dyDescent="0.15">
      <c r="J707" s="41"/>
      <c r="K707" s="42"/>
      <c r="L707" s="40"/>
      <c r="M707" s="41"/>
      <c r="S707" s="43"/>
      <c r="AA707" s="41"/>
    </row>
    <row r="708" spans="10:27" x14ac:dyDescent="0.15">
      <c r="J708" s="41"/>
      <c r="K708" s="42"/>
      <c r="L708" s="40"/>
      <c r="M708" s="41"/>
      <c r="S708" s="43"/>
      <c r="AA708" s="41"/>
    </row>
    <row r="709" spans="10:27" x14ac:dyDescent="0.15">
      <c r="J709" s="41"/>
      <c r="K709" s="42"/>
      <c r="L709" s="40"/>
      <c r="M709" s="41"/>
      <c r="S709" s="43"/>
      <c r="AA709" s="41"/>
    </row>
    <row r="710" spans="10:27" x14ac:dyDescent="0.15">
      <c r="J710" s="41"/>
      <c r="K710" s="42"/>
      <c r="L710" s="40"/>
      <c r="M710" s="41"/>
      <c r="S710" s="43"/>
      <c r="AA710" s="41"/>
    </row>
    <row r="711" spans="10:27" x14ac:dyDescent="0.15">
      <c r="J711" s="41"/>
      <c r="K711" s="42"/>
      <c r="L711" s="40"/>
      <c r="M711" s="41"/>
      <c r="S711" s="43"/>
      <c r="AA711" s="41"/>
    </row>
    <row r="712" spans="10:27" x14ac:dyDescent="0.15">
      <c r="J712" s="41"/>
      <c r="K712" s="42"/>
      <c r="L712" s="40"/>
      <c r="M712" s="41"/>
      <c r="S712" s="43"/>
      <c r="AA712" s="41"/>
    </row>
    <row r="713" spans="10:27" x14ac:dyDescent="0.15">
      <c r="J713" s="41"/>
      <c r="K713" s="42"/>
      <c r="L713" s="40"/>
      <c r="M713" s="41"/>
      <c r="S713" s="43"/>
      <c r="AA713" s="41"/>
    </row>
    <row r="714" spans="10:27" x14ac:dyDescent="0.15">
      <c r="J714" s="41"/>
      <c r="K714" s="42"/>
      <c r="L714" s="40"/>
      <c r="M714" s="41"/>
      <c r="S714" s="43"/>
      <c r="AA714" s="41"/>
    </row>
    <row r="715" spans="10:27" x14ac:dyDescent="0.15">
      <c r="J715" s="41"/>
      <c r="K715" s="42"/>
      <c r="L715" s="40"/>
      <c r="M715" s="41"/>
      <c r="S715" s="43"/>
      <c r="AA715" s="41"/>
    </row>
    <row r="716" spans="10:27" x14ac:dyDescent="0.15">
      <c r="J716" s="41"/>
      <c r="K716" s="42"/>
      <c r="L716" s="40"/>
      <c r="M716" s="41"/>
      <c r="S716" s="43"/>
      <c r="AA716" s="41"/>
    </row>
    <row r="717" spans="10:27" x14ac:dyDescent="0.15">
      <c r="J717" s="41"/>
      <c r="K717" s="42"/>
      <c r="L717" s="40"/>
      <c r="M717" s="41"/>
      <c r="S717" s="43"/>
      <c r="AA717" s="41"/>
    </row>
    <row r="718" spans="10:27" x14ac:dyDescent="0.15">
      <c r="J718" s="41"/>
      <c r="K718" s="42"/>
      <c r="L718" s="40"/>
      <c r="M718" s="41"/>
      <c r="S718" s="43"/>
      <c r="AA718" s="41"/>
    </row>
    <row r="719" spans="10:27" x14ac:dyDescent="0.15">
      <c r="J719" s="41"/>
      <c r="K719" s="42"/>
      <c r="L719" s="40"/>
      <c r="M719" s="41"/>
      <c r="S719" s="43"/>
      <c r="AA719" s="41"/>
    </row>
    <row r="720" spans="10:27" x14ac:dyDescent="0.15">
      <c r="J720" s="41"/>
      <c r="K720" s="42"/>
      <c r="L720" s="40"/>
      <c r="M720" s="41"/>
      <c r="S720" s="43"/>
      <c r="AA720" s="41"/>
    </row>
    <row r="721" spans="10:27" x14ac:dyDescent="0.15">
      <c r="J721" s="41"/>
      <c r="K721" s="42"/>
      <c r="L721" s="40"/>
      <c r="M721" s="41"/>
      <c r="S721" s="43"/>
      <c r="AA721" s="41"/>
    </row>
    <row r="722" spans="10:27" x14ac:dyDescent="0.15">
      <c r="J722" s="41"/>
      <c r="K722" s="42"/>
      <c r="L722" s="40"/>
      <c r="M722" s="41"/>
      <c r="S722" s="43"/>
      <c r="AA722" s="41"/>
    </row>
    <row r="723" spans="10:27" x14ac:dyDescent="0.15">
      <c r="J723" s="41"/>
      <c r="K723" s="42"/>
      <c r="L723" s="40"/>
      <c r="M723" s="41"/>
      <c r="S723" s="43"/>
      <c r="AA723" s="41"/>
    </row>
    <row r="724" spans="10:27" x14ac:dyDescent="0.15">
      <c r="J724" s="41"/>
      <c r="K724" s="42"/>
      <c r="L724" s="40"/>
      <c r="M724" s="41"/>
      <c r="S724" s="43"/>
      <c r="AA724" s="41"/>
    </row>
    <row r="725" spans="10:27" x14ac:dyDescent="0.15">
      <c r="J725" s="41"/>
      <c r="K725" s="42"/>
      <c r="L725" s="40"/>
      <c r="M725" s="41"/>
      <c r="S725" s="43"/>
      <c r="AA725" s="41"/>
    </row>
    <row r="726" spans="10:27" x14ac:dyDescent="0.15">
      <c r="J726" s="41"/>
      <c r="K726" s="42"/>
      <c r="L726" s="40"/>
      <c r="M726" s="41"/>
      <c r="S726" s="43"/>
      <c r="AA726" s="41"/>
    </row>
    <row r="727" spans="10:27" x14ac:dyDescent="0.15">
      <c r="J727" s="41"/>
      <c r="K727" s="42"/>
      <c r="L727" s="40"/>
      <c r="M727" s="41"/>
      <c r="S727" s="43"/>
      <c r="AA727" s="41"/>
    </row>
    <row r="728" spans="10:27" x14ac:dyDescent="0.15">
      <c r="J728" s="41"/>
      <c r="K728" s="42"/>
      <c r="L728" s="40"/>
      <c r="M728" s="41"/>
      <c r="S728" s="43"/>
      <c r="AA728" s="41"/>
    </row>
    <row r="729" spans="10:27" x14ac:dyDescent="0.15">
      <c r="J729" s="41"/>
      <c r="K729" s="42"/>
      <c r="L729" s="40"/>
      <c r="M729" s="41"/>
      <c r="S729" s="43"/>
      <c r="AA729" s="41"/>
    </row>
    <row r="730" spans="10:27" x14ac:dyDescent="0.15">
      <c r="J730" s="41"/>
      <c r="K730" s="42"/>
      <c r="L730" s="40"/>
      <c r="M730" s="41"/>
      <c r="S730" s="43"/>
      <c r="AA730" s="41"/>
    </row>
    <row r="731" spans="10:27" x14ac:dyDescent="0.15">
      <c r="J731" s="41"/>
      <c r="K731" s="42"/>
      <c r="L731" s="40"/>
      <c r="M731" s="41"/>
      <c r="S731" s="43"/>
      <c r="AA731" s="41"/>
    </row>
    <row r="732" spans="10:27" x14ac:dyDescent="0.15">
      <c r="J732" s="41"/>
      <c r="K732" s="42"/>
      <c r="L732" s="40"/>
      <c r="M732" s="41"/>
      <c r="S732" s="43"/>
      <c r="AA732" s="41"/>
    </row>
    <row r="733" spans="10:27" x14ac:dyDescent="0.15">
      <c r="J733" s="41"/>
      <c r="K733" s="42"/>
      <c r="L733" s="40"/>
      <c r="M733" s="41"/>
      <c r="S733" s="43"/>
      <c r="AA733" s="41"/>
    </row>
    <row r="734" spans="10:27" x14ac:dyDescent="0.15">
      <c r="J734" s="41"/>
      <c r="K734" s="42"/>
      <c r="L734" s="40"/>
      <c r="M734" s="41"/>
      <c r="S734" s="43"/>
      <c r="AA734" s="41"/>
    </row>
    <row r="735" spans="10:27" x14ac:dyDescent="0.15">
      <c r="J735" s="41"/>
      <c r="K735" s="42"/>
      <c r="L735" s="40"/>
      <c r="M735" s="41"/>
      <c r="S735" s="43"/>
      <c r="AA735" s="41"/>
    </row>
    <row r="736" spans="10:27" x14ac:dyDescent="0.15">
      <c r="J736" s="41"/>
      <c r="K736" s="42"/>
      <c r="L736" s="40"/>
      <c r="M736" s="41"/>
      <c r="S736" s="43"/>
      <c r="AA736" s="41"/>
    </row>
    <row r="737" spans="10:27" x14ac:dyDescent="0.15">
      <c r="J737" s="41"/>
      <c r="K737" s="42"/>
      <c r="L737" s="40"/>
      <c r="M737" s="41"/>
      <c r="S737" s="43"/>
      <c r="AA737" s="41"/>
    </row>
    <row r="738" spans="10:27" x14ac:dyDescent="0.15">
      <c r="J738" s="41"/>
      <c r="K738" s="42"/>
      <c r="L738" s="40"/>
      <c r="M738" s="41"/>
      <c r="S738" s="43"/>
      <c r="AA738" s="41"/>
    </row>
    <row r="739" spans="10:27" x14ac:dyDescent="0.15">
      <c r="J739" s="41"/>
      <c r="K739" s="42"/>
      <c r="L739" s="40"/>
      <c r="M739" s="41"/>
      <c r="S739" s="43"/>
      <c r="AA739" s="41"/>
    </row>
    <row r="740" spans="10:27" x14ac:dyDescent="0.15">
      <c r="J740" s="41"/>
      <c r="K740" s="42"/>
      <c r="L740" s="40"/>
      <c r="M740" s="41"/>
      <c r="S740" s="43"/>
      <c r="AA740" s="41"/>
    </row>
    <row r="741" spans="10:27" x14ac:dyDescent="0.15">
      <c r="J741" s="41"/>
      <c r="K741" s="42"/>
      <c r="L741" s="40"/>
      <c r="M741" s="41"/>
      <c r="S741" s="43"/>
      <c r="AA741" s="41"/>
    </row>
    <row r="742" spans="10:27" x14ac:dyDescent="0.15">
      <c r="J742" s="41"/>
      <c r="K742" s="42"/>
      <c r="L742" s="40"/>
      <c r="M742" s="41"/>
      <c r="S742" s="43"/>
      <c r="AA742" s="41"/>
    </row>
    <row r="743" spans="10:27" x14ac:dyDescent="0.15">
      <c r="J743" s="41"/>
      <c r="K743" s="42"/>
      <c r="L743" s="40"/>
      <c r="M743" s="41"/>
      <c r="S743" s="43"/>
      <c r="AA743" s="41"/>
    </row>
    <row r="744" spans="10:27" x14ac:dyDescent="0.15">
      <c r="J744" s="41"/>
      <c r="K744" s="42"/>
      <c r="L744" s="40"/>
      <c r="M744" s="41"/>
      <c r="S744" s="43"/>
      <c r="AA744" s="41"/>
    </row>
    <row r="745" spans="10:27" x14ac:dyDescent="0.15">
      <c r="J745" s="41"/>
      <c r="K745" s="42"/>
      <c r="L745" s="40"/>
      <c r="M745" s="41"/>
      <c r="S745" s="43"/>
      <c r="AA745" s="41"/>
    </row>
    <row r="746" spans="10:27" x14ac:dyDescent="0.15">
      <c r="J746" s="41"/>
      <c r="K746" s="42"/>
      <c r="L746" s="40"/>
      <c r="M746" s="41"/>
      <c r="S746" s="43"/>
      <c r="AA746" s="41"/>
    </row>
    <row r="747" spans="10:27" x14ac:dyDescent="0.15">
      <c r="J747" s="41"/>
      <c r="K747" s="42"/>
      <c r="L747" s="40"/>
      <c r="M747" s="41"/>
      <c r="S747" s="43"/>
      <c r="AA747" s="41"/>
    </row>
    <row r="748" spans="10:27" x14ac:dyDescent="0.15">
      <c r="J748" s="41"/>
      <c r="K748" s="42"/>
      <c r="L748" s="40"/>
      <c r="M748" s="41"/>
      <c r="S748" s="43"/>
      <c r="AA748" s="41"/>
    </row>
    <row r="749" spans="10:27" x14ac:dyDescent="0.15">
      <c r="J749" s="41"/>
      <c r="K749" s="42"/>
      <c r="L749" s="40"/>
      <c r="M749" s="41"/>
      <c r="S749" s="43"/>
      <c r="AA749" s="41"/>
    </row>
    <row r="750" spans="10:27" x14ac:dyDescent="0.15">
      <c r="J750" s="41"/>
      <c r="K750" s="42"/>
      <c r="L750" s="40"/>
      <c r="M750" s="41"/>
      <c r="S750" s="43"/>
      <c r="AA750" s="41"/>
    </row>
    <row r="751" spans="10:27" x14ac:dyDescent="0.15">
      <c r="J751" s="41"/>
      <c r="K751" s="42"/>
      <c r="L751" s="40"/>
      <c r="M751" s="41"/>
      <c r="S751" s="43"/>
      <c r="AA751" s="41"/>
    </row>
    <row r="752" spans="10:27" x14ac:dyDescent="0.15">
      <c r="J752" s="41"/>
      <c r="K752" s="42"/>
      <c r="L752" s="40"/>
      <c r="M752" s="41"/>
      <c r="S752" s="43"/>
      <c r="AA752" s="41"/>
    </row>
    <row r="753" spans="10:27" x14ac:dyDescent="0.15">
      <c r="J753" s="41"/>
      <c r="K753" s="42"/>
      <c r="L753" s="40"/>
      <c r="M753" s="41"/>
      <c r="S753" s="43"/>
      <c r="AA753" s="41"/>
    </row>
    <row r="754" spans="10:27" x14ac:dyDescent="0.15">
      <c r="J754" s="41"/>
      <c r="K754" s="42"/>
      <c r="L754" s="40"/>
      <c r="M754" s="41"/>
      <c r="S754" s="43"/>
      <c r="AA754" s="41"/>
    </row>
    <row r="755" spans="10:27" x14ac:dyDescent="0.15">
      <c r="J755" s="41"/>
      <c r="K755" s="42"/>
      <c r="L755" s="40"/>
      <c r="M755" s="41"/>
      <c r="S755" s="43"/>
      <c r="AA755" s="41"/>
    </row>
    <row r="756" spans="10:27" x14ac:dyDescent="0.15">
      <c r="J756" s="41"/>
      <c r="K756" s="42"/>
      <c r="L756" s="40"/>
      <c r="M756" s="41"/>
      <c r="S756" s="43"/>
      <c r="AA756" s="41"/>
    </row>
    <row r="757" spans="10:27" x14ac:dyDescent="0.15">
      <c r="J757" s="41"/>
      <c r="K757" s="42"/>
      <c r="L757" s="40"/>
      <c r="M757" s="41"/>
      <c r="S757" s="43"/>
      <c r="AA757" s="41"/>
    </row>
    <row r="758" spans="10:27" x14ac:dyDescent="0.15">
      <c r="J758" s="41"/>
      <c r="K758" s="42"/>
      <c r="L758" s="40"/>
      <c r="M758" s="41"/>
      <c r="S758" s="43"/>
      <c r="AA758" s="41"/>
    </row>
    <row r="759" spans="10:27" x14ac:dyDescent="0.15">
      <c r="J759" s="41"/>
      <c r="K759" s="42"/>
      <c r="L759" s="40"/>
      <c r="M759" s="41"/>
      <c r="S759" s="43"/>
      <c r="AA759" s="41"/>
    </row>
    <row r="760" spans="10:27" x14ac:dyDescent="0.15">
      <c r="J760" s="41"/>
      <c r="K760" s="42"/>
      <c r="L760" s="40"/>
      <c r="M760" s="41"/>
      <c r="S760" s="43"/>
      <c r="AA760" s="41"/>
    </row>
    <row r="761" spans="10:27" x14ac:dyDescent="0.15">
      <c r="J761" s="41"/>
      <c r="K761" s="42"/>
      <c r="L761" s="40"/>
      <c r="M761" s="41"/>
      <c r="S761" s="43"/>
      <c r="AA761" s="41"/>
    </row>
    <row r="762" spans="10:27" x14ac:dyDescent="0.15">
      <c r="J762" s="41"/>
      <c r="K762" s="42"/>
      <c r="L762" s="40"/>
      <c r="M762" s="41"/>
      <c r="S762" s="43"/>
      <c r="AA762" s="41"/>
    </row>
    <row r="763" spans="10:27" x14ac:dyDescent="0.15">
      <c r="J763" s="41"/>
      <c r="K763" s="42"/>
      <c r="L763" s="40"/>
      <c r="M763" s="41"/>
      <c r="S763" s="43"/>
      <c r="AA763" s="41"/>
    </row>
    <row r="764" spans="10:27" x14ac:dyDescent="0.15">
      <c r="J764" s="41"/>
      <c r="K764" s="42"/>
      <c r="L764" s="40"/>
      <c r="M764" s="41"/>
      <c r="S764" s="43"/>
      <c r="AA764" s="41"/>
    </row>
    <row r="765" spans="10:27" x14ac:dyDescent="0.15">
      <c r="J765" s="41"/>
      <c r="K765" s="42"/>
      <c r="L765" s="40"/>
      <c r="M765" s="41"/>
      <c r="S765" s="43"/>
      <c r="AA765" s="41"/>
    </row>
    <row r="766" spans="10:27" x14ac:dyDescent="0.15">
      <c r="J766" s="41"/>
      <c r="K766" s="42"/>
      <c r="L766" s="40"/>
      <c r="M766" s="41"/>
      <c r="S766" s="43"/>
      <c r="AA766" s="41"/>
    </row>
    <row r="767" spans="10:27" x14ac:dyDescent="0.15">
      <c r="J767" s="41"/>
      <c r="K767" s="42"/>
      <c r="L767" s="40"/>
      <c r="M767" s="41"/>
      <c r="S767" s="43"/>
      <c r="AA767" s="41"/>
    </row>
    <row r="768" spans="10:27" x14ac:dyDescent="0.15">
      <c r="J768" s="41"/>
      <c r="K768" s="42"/>
      <c r="L768" s="40"/>
      <c r="M768" s="41"/>
      <c r="S768" s="43"/>
      <c r="AA768" s="41"/>
    </row>
    <row r="769" spans="10:27" x14ac:dyDescent="0.15">
      <c r="J769" s="41"/>
      <c r="K769" s="42"/>
      <c r="L769" s="40"/>
      <c r="M769" s="41"/>
      <c r="S769" s="43"/>
      <c r="AA769" s="41"/>
    </row>
    <row r="770" spans="10:27" x14ac:dyDescent="0.15">
      <c r="J770" s="41"/>
      <c r="K770" s="42"/>
      <c r="L770" s="40"/>
      <c r="M770" s="41"/>
      <c r="S770" s="43"/>
      <c r="AA770" s="41"/>
    </row>
    <row r="771" spans="10:27" x14ac:dyDescent="0.15">
      <c r="J771" s="41"/>
      <c r="K771" s="42"/>
      <c r="L771" s="40"/>
      <c r="M771" s="41"/>
      <c r="S771" s="43"/>
      <c r="AA771" s="41"/>
    </row>
    <row r="772" spans="10:27" x14ac:dyDescent="0.15">
      <c r="J772" s="41"/>
      <c r="K772" s="42"/>
      <c r="L772" s="40"/>
      <c r="M772" s="41"/>
      <c r="S772" s="43"/>
      <c r="AA772" s="41"/>
    </row>
    <row r="773" spans="10:27" x14ac:dyDescent="0.15">
      <c r="J773" s="41"/>
      <c r="K773" s="42"/>
      <c r="L773" s="40"/>
      <c r="M773" s="41"/>
      <c r="S773" s="43"/>
      <c r="AA773" s="41"/>
    </row>
    <row r="774" spans="10:27" x14ac:dyDescent="0.15">
      <c r="J774" s="41"/>
      <c r="K774" s="42"/>
      <c r="L774" s="40"/>
      <c r="M774" s="41"/>
      <c r="S774" s="43"/>
      <c r="AA774" s="41"/>
    </row>
    <row r="775" spans="10:27" x14ac:dyDescent="0.15">
      <c r="J775" s="41"/>
      <c r="K775" s="42"/>
      <c r="L775" s="40"/>
      <c r="M775" s="41"/>
      <c r="S775" s="43"/>
      <c r="AA775" s="41"/>
    </row>
    <row r="776" spans="10:27" x14ac:dyDescent="0.15">
      <c r="J776" s="41"/>
      <c r="K776" s="42"/>
      <c r="L776" s="40"/>
      <c r="M776" s="41"/>
      <c r="S776" s="43"/>
      <c r="AA776" s="41"/>
    </row>
    <row r="777" spans="10:27" x14ac:dyDescent="0.15">
      <c r="J777" s="41"/>
      <c r="K777" s="42"/>
      <c r="L777" s="40"/>
      <c r="M777" s="41"/>
      <c r="S777" s="43"/>
      <c r="AA777" s="41"/>
    </row>
    <row r="778" spans="10:27" x14ac:dyDescent="0.15">
      <c r="J778" s="41"/>
      <c r="K778" s="42"/>
      <c r="L778" s="40"/>
      <c r="M778" s="41"/>
      <c r="S778" s="43"/>
      <c r="AA778" s="41"/>
    </row>
    <row r="779" spans="10:27" x14ac:dyDescent="0.15">
      <c r="J779" s="41"/>
      <c r="K779" s="42"/>
      <c r="L779" s="40"/>
      <c r="M779" s="41"/>
      <c r="S779" s="43"/>
      <c r="AA779" s="41"/>
    </row>
    <row r="780" spans="10:27" x14ac:dyDescent="0.15">
      <c r="J780" s="41"/>
      <c r="K780" s="42"/>
      <c r="L780" s="40"/>
      <c r="M780" s="41"/>
      <c r="S780" s="43"/>
      <c r="AA780" s="41"/>
    </row>
    <row r="781" spans="10:27" x14ac:dyDescent="0.15">
      <c r="J781" s="41"/>
      <c r="K781" s="42"/>
      <c r="L781" s="40"/>
      <c r="M781" s="41"/>
      <c r="S781" s="43"/>
      <c r="AA781" s="41"/>
    </row>
    <row r="782" spans="10:27" x14ac:dyDescent="0.15">
      <c r="J782" s="41"/>
      <c r="K782" s="42"/>
      <c r="L782" s="40"/>
      <c r="M782" s="41"/>
      <c r="S782" s="43"/>
      <c r="AA782" s="41"/>
    </row>
    <row r="783" spans="10:27" x14ac:dyDescent="0.15">
      <c r="J783" s="41"/>
      <c r="K783" s="42"/>
      <c r="L783" s="40"/>
      <c r="M783" s="41"/>
      <c r="S783" s="43"/>
      <c r="AA783" s="41"/>
    </row>
    <row r="784" spans="10:27" x14ac:dyDescent="0.15">
      <c r="J784" s="41"/>
      <c r="K784" s="42"/>
      <c r="L784" s="40"/>
      <c r="M784" s="41"/>
      <c r="S784" s="43"/>
      <c r="AA784" s="41"/>
    </row>
    <row r="785" spans="10:27" x14ac:dyDescent="0.15">
      <c r="J785" s="41"/>
      <c r="K785" s="42"/>
      <c r="L785" s="40"/>
      <c r="M785" s="41"/>
      <c r="S785" s="43"/>
      <c r="AA785" s="41"/>
    </row>
    <row r="786" spans="10:27" x14ac:dyDescent="0.15">
      <c r="J786" s="41"/>
      <c r="K786" s="42"/>
      <c r="L786" s="40"/>
      <c r="M786" s="41"/>
      <c r="S786" s="43"/>
      <c r="AA786" s="41"/>
    </row>
    <row r="787" spans="10:27" x14ac:dyDescent="0.15">
      <c r="J787" s="41"/>
      <c r="K787" s="42"/>
      <c r="L787" s="40"/>
      <c r="M787" s="41"/>
      <c r="S787" s="43"/>
      <c r="AA787" s="41"/>
    </row>
    <row r="788" spans="10:27" x14ac:dyDescent="0.15">
      <c r="J788" s="41"/>
      <c r="K788" s="42"/>
      <c r="L788" s="40"/>
      <c r="M788" s="41"/>
      <c r="S788" s="43"/>
      <c r="AA788" s="41"/>
    </row>
    <row r="789" spans="10:27" x14ac:dyDescent="0.15">
      <c r="J789" s="41"/>
      <c r="K789" s="42"/>
      <c r="L789" s="40"/>
      <c r="M789" s="41"/>
      <c r="S789" s="43"/>
      <c r="AA789" s="41"/>
    </row>
    <row r="790" spans="10:27" x14ac:dyDescent="0.15">
      <c r="J790" s="41"/>
      <c r="K790" s="42"/>
      <c r="L790" s="40"/>
      <c r="M790" s="41"/>
      <c r="S790" s="43"/>
      <c r="AA790" s="41"/>
    </row>
    <row r="791" spans="10:27" x14ac:dyDescent="0.15">
      <c r="J791" s="41"/>
      <c r="K791" s="42"/>
      <c r="L791" s="40"/>
      <c r="M791" s="41"/>
      <c r="S791" s="43"/>
      <c r="AA791" s="41"/>
    </row>
    <row r="792" spans="10:27" x14ac:dyDescent="0.15">
      <c r="J792" s="41"/>
      <c r="K792" s="42"/>
      <c r="L792" s="40"/>
      <c r="M792" s="41"/>
      <c r="S792" s="43"/>
      <c r="AA792" s="41"/>
    </row>
    <row r="793" spans="10:27" x14ac:dyDescent="0.15">
      <c r="J793" s="41"/>
      <c r="K793" s="42"/>
      <c r="L793" s="40"/>
      <c r="M793" s="41"/>
      <c r="S793" s="43"/>
      <c r="AA793" s="41"/>
    </row>
    <row r="794" spans="10:27" x14ac:dyDescent="0.15">
      <c r="J794" s="41"/>
      <c r="K794" s="42"/>
      <c r="L794" s="40"/>
      <c r="M794" s="41"/>
      <c r="S794" s="43"/>
      <c r="AA794" s="41"/>
    </row>
    <row r="795" spans="10:27" x14ac:dyDescent="0.15">
      <c r="J795" s="41"/>
      <c r="K795" s="42"/>
      <c r="L795" s="40"/>
      <c r="M795" s="41"/>
      <c r="S795" s="43"/>
      <c r="AA795" s="41"/>
    </row>
    <row r="796" spans="10:27" x14ac:dyDescent="0.15">
      <c r="J796" s="41"/>
      <c r="K796" s="42"/>
      <c r="L796" s="40"/>
      <c r="M796" s="41"/>
      <c r="S796" s="43"/>
      <c r="AA796" s="41"/>
    </row>
    <row r="797" spans="10:27" x14ac:dyDescent="0.15">
      <c r="J797" s="41"/>
      <c r="K797" s="42"/>
      <c r="L797" s="40"/>
      <c r="M797" s="41"/>
      <c r="S797" s="43"/>
      <c r="AA797" s="41"/>
    </row>
    <row r="798" spans="10:27" x14ac:dyDescent="0.15">
      <c r="J798" s="41"/>
      <c r="K798" s="42"/>
      <c r="L798" s="40"/>
      <c r="M798" s="41"/>
      <c r="S798" s="43"/>
      <c r="AA798" s="41"/>
    </row>
    <row r="799" spans="10:27" x14ac:dyDescent="0.15">
      <c r="J799" s="41"/>
      <c r="K799" s="42"/>
      <c r="L799" s="40"/>
      <c r="M799" s="41"/>
      <c r="S799" s="43"/>
      <c r="AA799" s="41"/>
    </row>
    <row r="800" spans="10:27" x14ac:dyDescent="0.15">
      <c r="J800" s="41"/>
      <c r="K800" s="42"/>
      <c r="L800" s="40"/>
      <c r="M800" s="41"/>
      <c r="S800" s="43"/>
      <c r="AA800" s="41"/>
    </row>
    <row r="801" spans="10:27" x14ac:dyDescent="0.15">
      <c r="J801" s="41"/>
      <c r="K801" s="42"/>
      <c r="L801" s="40"/>
      <c r="M801" s="41"/>
      <c r="S801" s="43"/>
      <c r="AA801" s="41"/>
    </row>
    <row r="802" spans="10:27" x14ac:dyDescent="0.15">
      <c r="J802" s="41"/>
      <c r="K802" s="42"/>
      <c r="L802" s="40"/>
      <c r="M802" s="41"/>
      <c r="S802" s="43"/>
      <c r="AA802" s="41"/>
    </row>
    <row r="803" spans="10:27" x14ac:dyDescent="0.15">
      <c r="J803" s="41"/>
      <c r="K803" s="42"/>
      <c r="L803" s="40"/>
      <c r="M803" s="41"/>
      <c r="S803" s="43"/>
      <c r="AA803" s="41"/>
    </row>
    <row r="804" spans="10:27" x14ac:dyDescent="0.15">
      <c r="J804" s="41"/>
      <c r="K804" s="42"/>
      <c r="L804" s="40"/>
      <c r="M804" s="41"/>
      <c r="S804" s="43"/>
      <c r="AA804" s="41"/>
    </row>
    <row r="805" spans="10:27" x14ac:dyDescent="0.15">
      <c r="J805" s="41"/>
      <c r="K805" s="42"/>
      <c r="L805" s="40"/>
      <c r="M805" s="41"/>
      <c r="S805" s="43"/>
      <c r="AA805" s="41"/>
    </row>
    <row r="806" spans="10:27" x14ac:dyDescent="0.15">
      <c r="J806" s="41"/>
      <c r="K806" s="42"/>
      <c r="L806" s="40"/>
      <c r="M806" s="41"/>
      <c r="S806" s="43"/>
      <c r="AA806" s="41"/>
    </row>
    <row r="807" spans="10:27" x14ac:dyDescent="0.15">
      <c r="J807" s="41"/>
      <c r="K807" s="42"/>
      <c r="L807" s="40"/>
      <c r="M807" s="41"/>
      <c r="S807" s="43"/>
      <c r="AA807" s="41"/>
    </row>
    <row r="808" spans="10:27" x14ac:dyDescent="0.15">
      <c r="J808" s="41"/>
      <c r="K808" s="42"/>
      <c r="L808" s="40"/>
      <c r="M808" s="41"/>
      <c r="S808" s="43"/>
      <c r="AA808" s="41"/>
    </row>
    <row r="809" spans="10:27" x14ac:dyDescent="0.15">
      <c r="J809" s="41"/>
      <c r="K809" s="42"/>
      <c r="L809" s="40"/>
      <c r="M809" s="41"/>
      <c r="S809" s="43"/>
      <c r="AA809" s="41"/>
    </row>
    <row r="810" spans="10:27" x14ac:dyDescent="0.15">
      <c r="J810" s="41"/>
      <c r="K810" s="42"/>
      <c r="L810" s="40"/>
      <c r="M810" s="41"/>
      <c r="S810" s="43"/>
      <c r="AA810" s="41"/>
    </row>
    <row r="811" spans="10:27" x14ac:dyDescent="0.15">
      <c r="J811" s="41"/>
      <c r="K811" s="42"/>
      <c r="L811" s="40"/>
      <c r="M811" s="41"/>
      <c r="S811" s="43"/>
      <c r="AA811" s="41"/>
    </row>
    <row r="812" spans="10:27" x14ac:dyDescent="0.15">
      <c r="J812" s="41"/>
      <c r="K812" s="42"/>
      <c r="L812" s="40"/>
      <c r="M812" s="41"/>
      <c r="S812" s="43"/>
      <c r="AA812" s="41"/>
    </row>
    <row r="813" spans="10:27" x14ac:dyDescent="0.15">
      <c r="J813" s="41"/>
      <c r="K813" s="42"/>
      <c r="L813" s="40"/>
      <c r="M813" s="41"/>
      <c r="S813" s="43"/>
      <c r="AA813" s="41"/>
    </row>
    <row r="814" spans="10:27" x14ac:dyDescent="0.15">
      <c r="J814" s="41"/>
      <c r="K814" s="42"/>
      <c r="L814" s="40"/>
      <c r="M814" s="41"/>
      <c r="S814" s="43"/>
      <c r="AA814" s="41"/>
    </row>
    <row r="815" spans="10:27" x14ac:dyDescent="0.15">
      <c r="J815" s="41"/>
      <c r="K815" s="42"/>
      <c r="L815" s="40"/>
      <c r="M815" s="41"/>
      <c r="S815" s="43"/>
      <c r="AA815" s="41"/>
    </row>
    <row r="816" spans="10:27" x14ac:dyDescent="0.15">
      <c r="J816" s="41"/>
      <c r="K816" s="42"/>
      <c r="L816" s="40"/>
      <c r="M816" s="41"/>
      <c r="S816" s="43"/>
      <c r="AA816" s="41"/>
    </row>
    <row r="817" spans="10:27" x14ac:dyDescent="0.15">
      <c r="J817" s="41"/>
      <c r="K817" s="42"/>
      <c r="L817" s="40"/>
      <c r="M817" s="41"/>
      <c r="S817" s="43"/>
      <c r="AA817" s="41"/>
    </row>
    <row r="818" spans="10:27" x14ac:dyDescent="0.15">
      <c r="J818" s="41"/>
      <c r="K818" s="42"/>
      <c r="L818" s="40"/>
      <c r="M818" s="41"/>
      <c r="S818" s="43"/>
      <c r="AA818" s="41"/>
    </row>
    <row r="819" spans="10:27" x14ac:dyDescent="0.15">
      <c r="J819" s="41"/>
      <c r="K819" s="42"/>
      <c r="L819" s="40"/>
      <c r="M819" s="41"/>
      <c r="S819" s="43"/>
      <c r="AA819" s="41"/>
    </row>
    <row r="820" spans="10:27" x14ac:dyDescent="0.15">
      <c r="J820" s="41"/>
      <c r="K820" s="42"/>
      <c r="L820" s="40"/>
      <c r="M820" s="41"/>
      <c r="S820" s="43"/>
      <c r="AA820" s="41"/>
    </row>
    <row r="821" spans="10:27" x14ac:dyDescent="0.15">
      <c r="J821" s="41"/>
      <c r="K821" s="42"/>
      <c r="L821" s="40"/>
      <c r="M821" s="41"/>
      <c r="S821" s="43"/>
      <c r="AA821" s="41"/>
    </row>
    <row r="822" spans="10:27" x14ac:dyDescent="0.15">
      <c r="J822" s="41"/>
      <c r="K822" s="42"/>
      <c r="L822" s="40"/>
      <c r="M822" s="41"/>
      <c r="S822" s="43"/>
      <c r="AA822" s="41"/>
    </row>
    <row r="823" spans="10:27" x14ac:dyDescent="0.15">
      <c r="J823" s="41"/>
      <c r="K823" s="42"/>
      <c r="L823" s="40"/>
      <c r="M823" s="41"/>
      <c r="S823" s="43"/>
      <c r="AA823" s="41"/>
    </row>
    <row r="824" spans="10:27" x14ac:dyDescent="0.15">
      <c r="J824" s="41"/>
      <c r="K824" s="42"/>
      <c r="L824" s="40"/>
      <c r="M824" s="41"/>
      <c r="S824" s="43"/>
      <c r="AA824" s="41"/>
    </row>
    <row r="825" spans="10:27" x14ac:dyDescent="0.15">
      <c r="J825" s="41"/>
      <c r="K825" s="42"/>
      <c r="L825" s="40"/>
      <c r="M825" s="41"/>
      <c r="S825" s="43"/>
      <c r="AA825" s="41"/>
    </row>
    <row r="826" spans="10:27" x14ac:dyDescent="0.15">
      <c r="J826" s="41"/>
      <c r="K826" s="42"/>
      <c r="L826" s="40"/>
      <c r="M826" s="41"/>
      <c r="S826" s="43"/>
      <c r="AA826" s="41"/>
    </row>
    <row r="827" spans="10:27" x14ac:dyDescent="0.15">
      <c r="J827" s="41"/>
      <c r="K827" s="42"/>
      <c r="L827" s="40"/>
      <c r="M827" s="41"/>
      <c r="S827" s="43"/>
      <c r="AA827" s="41"/>
    </row>
    <row r="828" spans="10:27" x14ac:dyDescent="0.15">
      <c r="J828" s="41"/>
      <c r="K828" s="42"/>
      <c r="L828" s="40"/>
      <c r="M828" s="41"/>
      <c r="S828" s="43"/>
      <c r="AA828" s="41"/>
    </row>
    <row r="829" spans="10:27" x14ac:dyDescent="0.15">
      <c r="J829" s="41"/>
      <c r="K829" s="42"/>
      <c r="L829" s="40"/>
      <c r="M829" s="41"/>
      <c r="S829" s="43"/>
      <c r="AA829" s="41"/>
    </row>
    <row r="830" spans="10:27" x14ac:dyDescent="0.15">
      <c r="J830" s="41"/>
      <c r="K830" s="42"/>
      <c r="L830" s="40"/>
      <c r="M830" s="41"/>
      <c r="S830" s="43"/>
      <c r="AA830" s="41"/>
    </row>
    <row r="831" spans="10:27" x14ac:dyDescent="0.15">
      <c r="J831" s="41"/>
      <c r="K831" s="42"/>
      <c r="L831" s="40"/>
      <c r="M831" s="41"/>
      <c r="S831" s="43"/>
      <c r="AA831" s="41"/>
    </row>
    <row r="832" spans="10:27" x14ac:dyDescent="0.15">
      <c r="J832" s="41"/>
      <c r="K832" s="42"/>
      <c r="L832" s="40"/>
      <c r="M832" s="41"/>
      <c r="S832" s="43"/>
      <c r="AA832" s="41"/>
    </row>
    <row r="833" spans="10:27" x14ac:dyDescent="0.15">
      <c r="J833" s="41"/>
      <c r="K833" s="42"/>
      <c r="L833" s="40"/>
      <c r="M833" s="41"/>
      <c r="S833" s="43"/>
      <c r="AA833" s="41"/>
    </row>
    <row r="834" spans="10:27" x14ac:dyDescent="0.15">
      <c r="J834" s="41"/>
      <c r="K834" s="42"/>
      <c r="L834" s="40"/>
      <c r="M834" s="41"/>
      <c r="S834" s="43"/>
      <c r="AA834" s="41"/>
    </row>
    <row r="835" spans="10:27" x14ac:dyDescent="0.15">
      <c r="J835" s="41"/>
      <c r="K835" s="42"/>
      <c r="L835" s="40"/>
      <c r="M835" s="41"/>
      <c r="S835" s="43"/>
      <c r="AA835" s="41"/>
    </row>
    <row r="836" spans="10:27" x14ac:dyDescent="0.15">
      <c r="J836" s="41"/>
      <c r="K836" s="42"/>
      <c r="L836" s="40"/>
      <c r="M836" s="41"/>
      <c r="S836" s="43"/>
      <c r="AA836" s="41"/>
    </row>
    <row r="837" spans="10:27" x14ac:dyDescent="0.15">
      <c r="J837" s="41"/>
      <c r="K837" s="42"/>
      <c r="L837" s="40"/>
      <c r="M837" s="41"/>
      <c r="S837" s="43"/>
      <c r="AA837" s="41"/>
    </row>
    <row r="838" spans="10:27" x14ac:dyDescent="0.15">
      <c r="J838" s="41"/>
      <c r="K838" s="42"/>
      <c r="L838" s="40"/>
      <c r="M838" s="41"/>
      <c r="S838" s="43"/>
      <c r="AA838" s="41"/>
    </row>
    <row r="839" spans="10:27" x14ac:dyDescent="0.15">
      <c r="J839" s="41"/>
      <c r="K839" s="42"/>
      <c r="L839" s="40"/>
      <c r="M839" s="41"/>
      <c r="S839" s="43"/>
      <c r="AA839" s="41"/>
    </row>
    <row r="840" spans="10:27" x14ac:dyDescent="0.15">
      <c r="J840" s="41"/>
      <c r="K840" s="42"/>
      <c r="L840" s="40"/>
      <c r="M840" s="41"/>
      <c r="S840" s="43"/>
      <c r="AA840" s="41"/>
    </row>
    <row r="841" spans="10:27" x14ac:dyDescent="0.15">
      <c r="J841" s="41"/>
      <c r="K841" s="42"/>
      <c r="L841" s="40"/>
      <c r="M841" s="41"/>
      <c r="S841" s="43"/>
      <c r="AA841" s="41"/>
    </row>
    <row r="842" spans="10:27" x14ac:dyDescent="0.15">
      <c r="J842" s="41"/>
      <c r="K842" s="42"/>
      <c r="L842" s="40"/>
      <c r="M842" s="41"/>
      <c r="S842" s="43"/>
      <c r="AA842" s="41"/>
    </row>
    <row r="843" spans="10:27" x14ac:dyDescent="0.15">
      <c r="J843" s="41"/>
      <c r="K843" s="42"/>
      <c r="L843" s="40"/>
      <c r="M843" s="41"/>
      <c r="S843" s="43"/>
      <c r="AA843" s="41"/>
    </row>
    <row r="844" spans="10:27" x14ac:dyDescent="0.15">
      <c r="J844" s="41"/>
      <c r="K844" s="42"/>
      <c r="L844" s="40"/>
      <c r="M844" s="41"/>
      <c r="S844" s="43"/>
      <c r="AA844" s="41"/>
    </row>
    <row r="845" spans="10:27" x14ac:dyDescent="0.15">
      <c r="J845" s="41"/>
      <c r="K845" s="42"/>
      <c r="L845" s="40"/>
      <c r="M845" s="41"/>
      <c r="S845" s="43"/>
      <c r="AA845" s="41"/>
    </row>
    <row r="846" spans="10:27" x14ac:dyDescent="0.15">
      <c r="J846" s="41"/>
      <c r="K846" s="42"/>
      <c r="L846" s="40"/>
      <c r="M846" s="41"/>
      <c r="S846" s="43"/>
      <c r="AA846" s="41"/>
    </row>
    <row r="847" spans="10:27" x14ac:dyDescent="0.15">
      <c r="J847" s="41"/>
      <c r="K847" s="42"/>
      <c r="L847" s="40"/>
      <c r="M847" s="41"/>
      <c r="S847" s="43"/>
      <c r="AA847" s="41"/>
    </row>
    <row r="848" spans="10:27" x14ac:dyDescent="0.15">
      <c r="J848" s="41"/>
      <c r="K848" s="42"/>
      <c r="L848" s="40"/>
      <c r="M848" s="41"/>
      <c r="S848" s="43"/>
      <c r="AA848" s="41"/>
    </row>
    <row r="849" spans="10:27" x14ac:dyDescent="0.15">
      <c r="J849" s="41"/>
      <c r="K849" s="42"/>
      <c r="L849" s="40"/>
      <c r="M849" s="41"/>
      <c r="S849" s="43"/>
      <c r="AA849" s="41"/>
    </row>
    <row r="850" spans="10:27" x14ac:dyDescent="0.15">
      <c r="J850" s="41"/>
      <c r="K850" s="42"/>
      <c r="L850" s="40"/>
      <c r="M850" s="41"/>
      <c r="S850" s="43"/>
      <c r="AA850" s="41"/>
    </row>
    <row r="851" spans="10:27" x14ac:dyDescent="0.15">
      <c r="J851" s="41"/>
      <c r="K851" s="42"/>
      <c r="L851" s="40"/>
      <c r="M851" s="41"/>
      <c r="S851" s="43"/>
      <c r="AA851" s="41"/>
    </row>
    <row r="852" spans="10:27" x14ac:dyDescent="0.15">
      <c r="J852" s="41"/>
      <c r="K852" s="42"/>
      <c r="L852" s="40"/>
      <c r="M852" s="41"/>
      <c r="S852" s="43"/>
      <c r="AA852" s="41"/>
    </row>
    <row r="853" spans="10:27" x14ac:dyDescent="0.15">
      <c r="J853" s="41"/>
      <c r="K853" s="42"/>
      <c r="L853" s="40"/>
      <c r="M853" s="41"/>
      <c r="S853" s="43"/>
      <c r="AA853" s="41"/>
    </row>
    <row r="854" spans="10:27" x14ac:dyDescent="0.15">
      <c r="J854" s="41"/>
      <c r="K854" s="42"/>
      <c r="L854" s="40"/>
      <c r="M854" s="41"/>
      <c r="S854" s="43"/>
      <c r="AA854" s="41"/>
    </row>
    <row r="855" spans="10:27" x14ac:dyDescent="0.15">
      <c r="J855" s="41"/>
      <c r="K855" s="42"/>
      <c r="L855" s="40"/>
      <c r="M855" s="41"/>
      <c r="S855" s="43"/>
      <c r="AA855" s="41"/>
    </row>
    <row r="856" spans="10:27" x14ac:dyDescent="0.15">
      <c r="J856" s="41"/>
      <c r="K856" s="42"/>
      <c r="L856" s="40"/>
      <c r="M856" s="41"/>
      <c r="S856" s="43"/>
      <c r="AA856" s="41"/>
    </row>
    <row r="857" spans="10:27" x14ac:dyDescent="0.15">
      <c r="J857" s="41"/>
      <c r="K857" s="42"/>
      <c r="L857" s="40"/>
      <c r="M857" s="41"/>
      <c r="S857" s="43"/>
      <c r="AA857" s="41"/>
    </row>
    <row r="858" spans="10:27" x14ac:dyDescent="0.15">
      <c r="J858" s="41"/>
      <c r="K858" s="42"/>
      <c r="L858" s="40"/>
      <c r="M858" s="41"/>
      <c r="S858" s="43"/>
      <c r="AA858" s="41"/>
    </row>
    <row r="859" spans="10:27" x14ac:dyDescent="0.15">
      <c r="J859" s="41"/>
      <c r="K859" s="42"/>
      <c r="L859" s="40"/>
      <c r="M859" s="41"/>
      <c r="S859" s="43"/>
      <c r="AA859" s="41"/>
    </row>
    <row r="860" spans="10:27" x14ac:dyDescent="0.15">
      <c r="J860" s="41"/>
      <c r="K860" s="42"/>
      <c r="L860" s="40"/>
      <c r="M860" s="41"/>
      <c r="S860" s="43"/>
      <c r="AA860" s="41"/>
    </row>
    <row r="861" spans="10:27" x14ac:dyDescent="0.15">
      <c r="J861" s="41"/>
      <c r="K861" s="42"/>
      <c r="L861" s="40"/>
      <c r="M861" s="41"/>
      <c r="S861" s="43"/>
      <c r="AA861" s="41"/>
    </row>
    <row r="862" spans="10:27" x14ac:dyDescent="0.15">
      <c r="J862" s="41"/>
      <c r="K862" s="42"/>
      <c r="L862" s="40"/>
      <c r="M862" s="41"/>
      <c r="S862" s="43"/>
      <c r="AA862" s="41"/>
    </row>
    <row r="863" spans="10:27" x14ac:dyDescent="0.15">
      <c r="J863" s="41"/>
      <c r="K863" s="42"/>
      <c r="L863" s="40"/>
      <c r="M863" s="41"/>
      <c r="S863" s="43"/>
      <c r="AA863" s="41"/>
    </row>
    <row r="864" spans="10:27" x14ac:dyDescent="0.15">
      <c r="J864" s="41"/>
      <c r="K864" s="42"/>
      <c r="L864" s="40"/>
      <c r="M864" s="41"/>
      <c r="S864" s="43"/>
      <c r="AA864" s="41"/>
    </row>
    <row r="865" spans="10:27" x14ac:dyDescent="0.15">
      <c r="J865" s="41"/>
      <c r="K865" s="42"/>
      <c r="L865" s="40"/>
      <c r="M865" s="41"/>
      <c r="S865" s="43"/>
      <c r="AA865" s="41"/>
    </row>
    <row r="866" spans="10:27" x14ac:dyDescent="0.15">
      <c r="J866" s="41"/>
      <c r="K866" s="42"/>
      <c r="L866" s="40"/>
      <c r="M866" s="41"/>
      <c r="S866" s="43"/>
      <c r="AA866" s="41"/>
    </row>
    <row r="867" spans="10:27" x14ac:dyDescent="0.15">
      <c r="J867" s="41"/>
      <c r="K867" s="42"/>
      <c r="L867" s="40"/>
      <c r="M867" s="41"/>
      <c r="S867" s="43"/>
      <c r="AA867" s="41"/>
    </row>
    <row r="868" spans="10:27" x14ac:dyDescent="0.15">
      <c r="J868" s="41"/>
      <c r="K868" s="42"/>
      <c r="L868" s="40"/>
      <c r="M868" s="41"/>
      <c r="S868" s="43"/>
      <c r="AA868" s="41"/>
    </row>
    <row r="869" spans="10:27" x14ac:dyDescent="0.15">
      <c r="J869" s="41"/>
      <c r="K869" s="42"/>
      <c r="L869" s="40"/>
      <c r="M869" s="41"/>
      <c r="S869" s="43"/>
      <c r="AA869" s="41"/>
    </row>
    <row r="870" spans="10:27" x14ac:dyDescent="0.15">
      <c r="J870" s="41"/>
      <c r="K870" s="42"/>
      <c r="L870" s="40"/>
      <c r="M870" s="41"/>
      <c r="S870" s="43"/>
      <c r="AA870" s="41"/>
    </row>
    <row r="871" spans="10:27" x14ac:dyDescent="0.15">
      <c r="J871" s="41"/>
      <c r="K871" s="42"/>
      <c r="L871" s="40"/>
      <c r="M871" s="41"/>
      <c r="S871" s="43"/>
      <c r="AA871" s="41"/>
    </row>
    <row r="872" spans="10:27" x14ac:dyDescent="0.15">
      <c r="J872" s="41"/>
      <c r="K872" s="42"/>
      <c r="L872" s="40"/>
      <c r="M872" s="41"/>
      <c r="S872" s="43"/>
      <c r="AA872" s="41"/>
    </row>
    <row r="873" spans="10:27" x14ac:dyDescent="0.15">
      <c r="J873" s="41"/>
      <c r="K873" s="42"/>
      <c r="L873" s="40"/>
      <c r="M873" s="41"/>
      <c r="S873" s="43"/>
      <c r="AA873" s="41"/>
    </row>
    <row r="874" spans="10:27" x14ac:dyDescent="0.15">
      <c r="J874" s="41"/>
      <c r="K874" s="42"/>
      <c r="L874" s="40"/>
      <c r="M874" s="41"/>
      <c r="S874" s="43"/>
      <c r="AA874" s="41"/>
    </row>
    <row r="875" spans="10:27" x14ac:dyDescent="0.15">
      <c r="J875" s="41"/>
      <c r="K875" s="42"/>
      <c r="L875" s="40"/>
      <c r="M875" s="41"/>
      <c r="S875" s="43"/>
      <c r="AA875" s="41"/>
    </row>
    <row r="876" spans="10:27" x14ac:dyDescent="0.15">
      <c r="J876" s="41"/>
      <c r="K876" s="42"/>
      <c r="L876" s="40"/>
      <c r="M876" s="41"/>
      <c r="S876" s="43"/>
      <c r="AA876" s="41"/>
    </row>
    <row r="877" spans="10:27" x14ac:dyDescent="0.15">
      <c r="J877" s="41"/>
      <c r="K877" s="42"/>
      <c r="L877" s="40"/>
      <c r="M877" s="41"/>
      <c r="S877" s="43"/>
      <c r="AA877" s="41"/>
    </row>
    <row r="878" spans="10:27" x14ac:dyDescent="0.15">
      <c r="J878" s="41"/>
      <c r="K878" s="42"/>
      <c r="L878" s="40"/>
      <c r="M878" s="41"/>
      <c r="S878" s="43"/>
      <c r="AA878" s="41"/>
    </row>
    <row r="879" spans="10:27" x14ac:dyDescent="0.15">
      <c r="J879" s="41"/>
      <c r="K879" s="42"/>
      <c r="L879" s="40"/>
      <c r="M879" s="41"/>
      <c r="S879" s="43"/>
      <c r="AA879" s="41"/>
    </row>
    <row r="880" spans="10:27" x14ac:dyDescent="0.15">
      <c r="J880" s="41"/>
      <c r="K880" s="42"/>
      <c r="L880" s="40"/>
      <c r="M880" s="41"/>
      <c r="S880" s="43"/>
      <c r="AA880" s="41"/>
    </row>
    <row r="881" spans="10:27" x14ac:dyDescent="0.15">
      <c r="J881" s="41"/>
      <c r="K881" s="42"/>
      <c r="L881" s="40"/>
      <c r="M881" s="41"/>
      <c r="S881" s="43"/>
      <c r="AA881" s="41"/>
    </row>
    <row r="882" spans="10:27" x14ac:dyDescent="0.15">
      <c r="J882" s="41"/>
      <c r="K882" s="42"/>
      <c r="L882" s="40"/>
      <c r="M882" s="41"/>
      <c r="S882" s="43"/>
      <c r="AA882" s="41"/>
    </row>
    <row r="883" spans="10:27" x14ac:dyDescent="0.15">
      <c r="J883" s="41"/>
      <c r="K883" s="42"/>
      <c r="L883" s="40"/>
      <c r="M883" s="41"/>
      <c r="S883" s="43"/>
      <c r="AA883" s="41"/>
    </row>
    <row r="884" spans="10:27" x14ac:dyDescent="0.15">
      <c r="J884" s="41"/>
      <c r="K884" s="42"/>
      <c r="L884" s="40"/>
      <c r="M884" s="41"/>
      <c r="S884" s="43"/>
      <c r="AA884" s="41"/>
    </row>
    <row r="885" spans="10:27" x14ac:dyDescent="0.15">
      <c r="J885" s="41"/>
      <c r="K885" s="42"/>
      <c r="L885" s="40"/>
      <c r="M885" s="41"/>
      <c r="S885" s="43"/>
      <c r="AA885" s="41"/>
    </row>
    <row r="886" spans="10:27" x14ac:dyDescent="0.15">
      <c r="J886" s="41"/>
      <c r="K886" s="42"/>
      <c r="L886" s="40"/>
      <c r="M886" s="41"/>
      <c r="S886" s="43"/>
      <c r="AA886" s="41"/>
    </row>
    <row r="887" spans="10:27" x14ac:dyDescent="0.15">
      <c r="J887" s="41"/>
      <c r="K887" s="42"/>
      <c r="L887" s="40"/>
      <c r="M887" s="41"/>
      <c r="S887" s="43"/>
      <c r="AA887" s="41"/>
    </row>
    <row r="888" spans="10:27" x14ac:dyDescent="0.15">
      <c r="J888" s="41"/>
      <c r="K888" s="42"/>
      <c r="L888" s="40"/>
      <c r="M888" s="41"/>
      <c r="S888" s="43"/>
      <c r="AA888" s="41"/>
    </row>
    <row r="889" spans="10:27" x14ac:dyDescent="0.15">
      <c r="J889" s="41"/>
      <c r="K889" s="42"/>
      <c r="L889" s="40"/>
      <c r="M889" s="41"/>
      <c r="S889" s="43"/>
      <c r="AA889" s="41"/>
    </row>
    <row r="890" spans="10:27" x14ac:dyDescent="0.15">
      <c r="J890" s="41"/>
      <c r="K890" s="42"/>
      <c r="L890" s="40"/>
      <c r="M890" s="41"/>
      <c r="S890" s="43"/>
      <c r="AA890" s="41"/>
    </row>
    <row r="891" spans="10:27" x14ac:dyDescent="0.15">
      <c r="J891" s="41"/>
      <c r="K891" s="42"/>
      <c r="L891" s="40"/>
      <c r="M891" s="41"/>
      <c r="S891" s="43"/>
      <c r="AA891" s="41"/>
    </row>
    <row r="892" spans="10:27" x14ac:dyDescent="0.15">
      <c r="J892" s="41"/>
      <c r="K892" s="42"/>
      <c r="L892" s="40"/>
      <c r="M892" s="41"/>
      <c r="S892" s="43"/>
      <c r="AA892" s="41"/>
    </row>
    <row r="893" spans="10:27" x14ac:dyDescent="0.15">
      <c r="J893" s="41"/>
      <c r="K893" s="42"/>
      <c r="L893" s="40"/>
      <c r="M893" s="41"/>
      <c r="S893" s="43"/>
      <c r="AA893" s="41"/>
    </row>
    <row r="894" spans="10:27" x14ac:dyDescent="0.15">
      <c r="J894" s="41"/>
      <c r="K894" s="42"/>
      <c r="L894" s="40"/>
      <c r="M894" s="41"/>
      <c r="S894" s="43"/>
      <c r="AA894" s="41"/>
    </row>
    <row r="895" spans="10:27" x14ac:dyDescent="0.15">
      <c r="J895" s="41"/>
      <c r="K895" s="42"/>
      <c r="L895" s="40"/>
      <c r="M895" s="41"/>
      <c r="S895" s="43"/>
      <c r="AA895" s="41"/>
    </row>
    <row r="896" spans="10:27" x14ac:dyDescent="0.15">
      <c r="J896" s="41"/>
      <c r="K896" s="42"/>
      <c r="L896" s="40"/>
      <c r="M896" s="41"/>
      <c r="S896" s="43"/>
      <c r="AA896" s="41"/>
    </row>
    <row r="897" spans="10:27" x14ac:dyDescent="0.15">
      <c r="J897" s="41"/>
      <c r="K897" s="42"/>
      <c r="L897" s="40"/>
      <c r="M897" s="41"/>
      <c r="S897" s="43"/>
      <c r="AA897" s="41"/>
    </row>
    <row r="898" spans="10:27" x14ac:dyDescent="0.15">
      <c r="J898" s="41"/>
      <c r="K898" s="42"/>
      <c r="L898" s="40"/>
      <c r="M898" s="41"/>
      <c r="S898" s="43"/>
      <c r="AA898" s="41"/>
    </row>
    <row r="899" spans="10:27" x14ac:dyDescent="0.15">
      <c r="J899" s="41"/>
      <c r="K899" s="42"/>
      <c r="L899" s="40"/>
      <c r="M899" s="41"/>
      <c r="S899" s="43"/>
      <c r="AA899" s="41"/>
    </row>
    <row r="900" spans="10:27" x14ac:dyDescent="0.15">
      <c r="J900" s="41"/>
      <c r="K900" s="42"/>
      <c r="L900" s="40"/>
      <c r="M900" s="41"/>
      <c r="S900" s="43"/>
      <c r="AA900" s="41"/>
    </row>
    <row r="901" spans="10:27" x14ac:dyDescent="0.15">
      <c r="J901" s="41"/>
      <c r="K901" s="42"/>
      <c r="L901" s="40"/>
      <c r="M901" s="41"/>
      <c r="S901" s="43"/>
      <c r="AA901" s="41"/>
    </row>
    <row r="902" spans="10:27" x14ac:dyDescent="0.15">
      <c r="J902" s="41"/>
      <c r="K902" s="42"/>
      <c r="L902" s="40"/>
      <c r="M902" s="41"/>
      <c r="S902" s="43"/>
      <c r="AA902" s="41"/>
    </row>
    <row r="903" spans="10:27" x14ac:dyDescent="0.15">
      <c r="J903" s="41"/>
      <c r="K903" s="42"/>
      <c r="L903" s="40"/>
      <c r="M903" s="41"/>
      <c r="S903" s="43"/>
      <c r="AA903" s="41"/>
    </row>
    <row r="904" spans="10:27" x14ac:dyDescent="0.15">
      <c r="J904" s="41"/>
      <c r="K904" s="42"/>
      <c r="L904" s="40"/>
      <c r="M904" s="41"/>
      <c r="S904" s="43"/>
      <c r="AA904" s="41"/>
    </row>
    <row r="905" spans="10:27" x14ac:dyDescent="0.15">
      <c r="J905" s="41"/>
      <c r="K905" s="42"/>
      <c r="L905" s="40"/>
      <c r="M905" s="41"/>
      <c r="S905" s="43"/>
      <c r="AA905" s="41"/>
    </row>
    <row r="906" spans="10:27" x14ac:dyDescent="0.15">
      <c r="J906" s="41"/>
      <c r="K906" s="42"/>
      <c r="L906" s="40"/>
      <c r="M906" s="41"/>
      <c r="S906" s="43"/>
      <c r="AA906" s="41"/>
    </row>
    <row r="907" spans="10:27" x14ac:dyDescent="0.15">
      <c r="J907" s="41"/>
      <c r="K907" s="42"/>
      <c r="L907" s="40"/>
      <c r="M907" s="41"/>
      <c r="S907" s="43"/>
      <c r="AA907" s="41"/>
    </row>
    <row r="908" spans="10:27" x14ac:dyDescent="0.15">
      <c r="J908" s="41"/>
      <c r="K908" s="42"/>
      <c r="L908" s="40"/>
      <c r="M908" s="41"/>
      <c r="S908" s="43"/>
      <c r="AA908" s="41"/>
    </row>
    <row r="909" spans="10:27" x14ac:dyDescent="0.15">
      <c r="J909" s="41"/>
      <c r="K909" s="42"/>
      <c r="L909" s="40"/>
      <c r="M909" s="41"/>
      <c r="S909" s="43"/>
      <c r="AA909" s="41"/>
    </row>
    <row r="910" spans="10:27" x14ac:dyDescent="0.15">
      <c r="J910" s="41"/>
      <c r="K910" s="42"/>
      <c r="L910" s="40"/>
      <c r="M910" s="41"/>
      <c r="S910" s="43"/>
      <c r="AA910" s="41"/>
    </row>
    <row r="911" spans="10:27" x14ac:dyDescent="0.15">
      <c r="J911" s="41"/>
      <c r="K911" s="42"/>
      <c r="L911" s="40"/>
      <c r="M911" s="41"/>
      <c r="S911" s="43"/>
      <c r="AA911" s="41"/>
    </row>
    <row r="912" spans="10:27" x14ac:dyDescent="0.15">
      <c r="J912" s="41"/>
      <c r="K912" s="42"/>
      <c r="L912" s="40"/>
      <c r="M912" s="41"/>
      <c r="S912" s="43"/>
      <c r="AA912" s="41"/>
    </row>
    <row r="913" spans="10:27" x14ac:dyDescent="0.15">
      <c r="J913" s="41"/>
      <c r="K913" s="42"/>
      <c r="L913" s="40"/>
      <c r="M913" s="41"/>
      <c r="S913" s="43"/>
      <c r="AA913" s="41"/>
    </row>
    <row r="914" spans="10:27" x14ac:dyDescent="0.15">
      <c r="J914" s="41"/>
      <c r="K914" s="42"/>
      <c r="L914" s="40"/>
      <c r="M914" s="41"/>
      <c r="S914" s="43"/>
      <c r="AA914" s="41"/>
    </row>
    <row r="915" spans="10:27" x14ac:dyDescent="0.15">
      <c r="J915" s="41"/>
      <c r="K915" s="42"/>
      <c r="L915" s="40"/>
      <c r="M915" s="41"/>
      <c r="S915" s="43"/>
      <c r="AA915" s="41"/>
    </row>
    <row r="916" spans="10:27" x14ac:dyDescent="0.15">
      <c r="J916" s="41"/>
      <c r="K916" s="42"/>
      <c r="L916" s="40"/>
      <c r="M916" s="41"/>
      <c r="S916" s="43"/>
      <c r="AA916" s="41"/>
    </row>
    <row r="917" spans="10:27" x14ac:dyDescent="0.15">
      <c r="J917" s="41"/>
      <c r="K917" s="42"/>
      <c r="L917" s="40"/>
      <c r="M917" s="41"/>
      <c r="S917" s="43"/>
      <c r="AA917" s="41"/>
    </row>
    <row r="918" spans="10:27" x14ac:dyDescent="0.15">
      <c r="J918" s="41"/>
      <c r="K918" s="42"/>
      <c r="L918" s="40"/>
      <c r="M918" s="41"/>
      <c r="S918" s="43"/>
      <c r="AA918" s="41"/>
    </row>
    <row r="919" spans="10:27" x14ac:dyDescent="0.15">
      <c r="J919" s="41"/>
      <c r="K919" s="42"/>
      <c r="L919" s="40"/>
      <c r="M919" s="41"/>
      <c r="S919" s="43"/>
      <c r="AA919" s="41"/>
    </row>
    <row r="920" spans="10:27" x14ac:dyDescent="0.15">
      <c r="J920" s="41"/>
      <c r="K920" s="42"/>
      <c r="L920" s="40"/>
      <c r="M920" s="41"/>
      <c r="S920" s="43"/>
      <c r="AA920" s="41"/>
    </row>
    <row r="921" spans="10:27" x14ac:dyDescent="0.15">
      <c r="J921" s="41"/>
      <c r="K921" s="42"/>
      <c r="L921" s="40"/>
      <c r="M921" s="41"/>
      <c r="S921" s="43"/>
      <c r="AA921" s="41"/>
    </row>
    <row r="922" spans="10:27" x14ac:dyDescent="0.15">
      <c r="J922" s="41"/>
      <c r="K922" s="42"/>
      <c r="L922" s="40"/>
      <c r="M922" s="41"/>
      <c r="S922" s="43"/>
      <c r="AA922" s="41"/>
    </row>
    <row r="923" spans="10:27" x14ac:dyDescent="0.15">
      <c r="J923" s="41"/>
      <c r="K923" s="42"/>
      <c r="L923" s="40"/>
      <c r="M923" s="41"/>
      <c r="S923" s="43"/>
      <c r="AA923" s="41"/>
    </row>
    <row r="924" spans="10:27" x14ac:dyDescent="0.15">
      <c r="J924" s="41"/>
      <c r="K924" s="42"/>
      <c r="L924" s="40"/>
      <c r="M924" s="41"/>
      <c r="S924" s="43"/>
      <c r="AA924" s="41"/>
    </row>
    <row r="925" spans="10:27" x14ac:dyDescent="0.15">
      <c r="J925" s="41"/>
      <c r="K925" s="42"/>
      <c r="L925" s="40"/>
      <c r="M925" s="41"/>
      <c r="S925" s="43"/>
      <c r="AA925" s="41"/>
    </row>
    <row r="926" spans="10:27" x14ac:dyDescent="0.15">
      <c r="J926" s="41"/>
      <c r="K926" s="42"/>
      <c r="L926" s="40"/>
      <c r="M926" s="41"/>
      <c r="S926" s="43"/>
      <c r="AA926" s="41"/>
    </row>
    <row r="927" spans="10:27" x14ac:dyDescent="0.15">
      <c r="J927" s="41"/>
      <c r="K927" s="42"/>
      <c r="L927" s="40"/>
      <c r="M927" s="41"/>
      <c r="S927" s="43"/>
      <c r="AA927" s="41"/>
    </row>
    <row r="928" spans="10:27" x14ac:dyDescent="0.15">
      <c r="J928" s="41"/>
      <c r="K928" s="42"/>
      <c r="L928" s="40"/>
      <c r="M928" s="41"/>
      <c r="S928" s="43"/>
      <c r="AA928" s="41"/>
    </row>
    <row r="929" spans="10:27" x14ac:dyDescent="0.15">
      <c r="J929" s="41"/>
      <c r="K929" s="42"/>
      <c r="L929" s="40"/>
      <c r="M929" s="41"/>
      <c r="S929" s="43"/>
      <c r="AA929" s="41"/>
    </row>
    <row r="930" spans="10:27" x14ac:dyDescent="0.15">
      <c r="J930" s="41"/>
      <c r="K930" s="42"/>
      <c r="L930" s="40"/>
      <c r="M930" s="41"/>
      <c r="S930" s="43"/>
      <c r="AA930" s="41"/>
    </row>
    <row r="931" spans="10:27" x14ac:dyDescent="0.15">
      <c r="J931" s="41"/>
      <c r="K931" s="42"/>
      <c r="L931" s="40"/>
      <c r="M931" s="41"/>
      <c r="S931" s="43"/>
      <c r="AA931" s="41"/>
    </row>
    <row r="932" spans="10:27" x14ac:dyDescent="0.15">
      <c r="J932" s="41"/>
      <c r="K932" s="42"/>
      <c r="L932" s="40"/>
      <c r="M932" s="41"/>
      <c r="S932" s="43"/>
      <c r="AA932" s="41"/>
    </row>
    <row r="933" spans="10:27" x14ac:dyDescent="0.15">
      <c r="J933" s="41"/>
      <c r="K933" s="42"/>
      <c r="L933" s="40"/>
      <c r="M933" s="41"/>
      <c r="S933" s="43"/>
      <c r="AA933" s="41"/>
    </row>
    <row r="934" spans="10:27" x14ac:dyDescent="0.15">
      <c r="J934" s="41"/>
      <c r="K934" s="42"/>
      <c r="L934" s="40"/>
      <c r="M934" s="41"/>
      <c r="S934" s="43"/>
      <c r="AA934" s="41"/>
    </row>
    <row r="935" spans="10:27" x14ac:dyDescent="0.15">
      <c r="J935" s="41"/>
      <c r="K935" s="42"/>
      <c r="L935" s="40"/>
      <c r="M935" s="41"/>
      <c r="S935" s="43"/>
      <c r="AA935" s="41"/>
    </row>
    <row r="936" spans="10:27" x14ac:dyDescent="0.15">
      <c r="J936" s="41"/>
      <c r="K936" s="42"/>
      <c r="L936" s="40"/>
      <c r="M936" s="41"/>
      <c r="S936" s="43"/>
      <c r="AA936" s="41"/>
    </row>
    <row r="937" spans="10:27" x14ac:dyDescent="0.15">
      <c r="J937" s="41"/>
      <c r="K937" s="42"/>
      <c r="L937" s="40"/>
      <c r="M937" s="41"/>
      <c r="S937" s="43"/>
      <c r="AA937" s="41"/>
    </row>
    <row r="938" spans="10:27" x14ac:dyDescent="0.15">
      <c r="J938" s="41"/>
      <c r="K938" s="42"/>
      <c r="L938" s="40"/>
      <c r="M938" s="41"/>
      <c r="S938" s="43"/>
      <c r="AA938" s="41"/>
    </row>
    <row r="939" spans="10:27" x14ac:dyDescent="0.15">
      <c r="J939" s="41"/>
      <c r="K939" s="42"/>
      <c r="L939" s="40"/>
      <c r="M939" s="41"/>
      <c r="S939" s="43"/>
      <c r="AA939" s="41"/>
    </row>
    <row r="940" spans="10:27" x14ac:dyDescent="0.15">
      <c r="J940" s="41"/>
      <c r="K940" s="42"/>
      <c r="L940" s="40"/>
      <c r="M940" s="41"/>
      <c r="S940" s="43"/>
      <c r="AA940" s="41"/>
    </row>
    <row r="941" spans="10:27" x14ac:dyDescent="0.15">
      <c r="J941" s="41"/>
      <c r="K941" s="42"/>
      <c r="L941" s="40"/>
      <c r="M941" s="41"/>
      <c r="S941" s="43"/>
      <c r="AA941" s="41"/>
    </row>
    <row r="942" spans="10:27" x14ac:dyDescent="0.15">
      <c r="J942" s="41"/>
      <c r="K942" s="42"/>
      <c r="L942" s="40"/>
      <c r="M942" s="41"/>
      <c r="S942" s="43"/>
      <c r="AA942" s="41"/>
    </row>
    <row r="943" spans="10:27" x14ac:dyDescent="0.15">
      <c r="J943" s="41"/>
      <c r="K943" s="42"/>
      <c r="L943" s="40"/>
      <c r="M943" s="41"/>
      <c r="S943" s="43"/>
      <c r="AA943" s="41"/>
    </row>
    <row r="944" spans="10:27" x14ac:dyDescent="0.15">
      <c r="J944" s="41"/>
      <c r="K944" s="42"/>
      <c r="L944" s="40"/>
      <c r="M944" s="41"/>
      <c r="S944" s="43"/>
      <c r="AA944" s="41"/>
    </row>
    <row r="945" spans="10:27" x14ac:dyDescent="0.15">
      <c r="J945" s="41"/>
      <c r="K945" s="42"/>
      <c r="L945" s="40"/>
      <c r="M945" s="41"/>
      <c r="S945" s="43"/>
      <c r="AA945" s="41"/>
    </row>
    <row r="946" spans="10:27" x14ac:dyDescent="0.15">
      <c r="J946" s="41"/>
      <c r="K946" s="42"/>
      <c r="L946" s="40"/>
      <c r="M946" s="41"/>
      <c r="S946" s="43"/>
      <c r="AA946" s="41"/>
    </row>
    <row r="947" spans="10:27" x14ac:dyDescent="0.15">
      <c r="J947" s="41"/>
      <c r="K947" s="42"/>
      <c r="L947" s="40"/>
      <c r="M947" s="41"/>
      <c r="S947" s="43"/>
      <c r="AA947" s="41"/>
    </row>
    <row r="948" spans="10:27" x14ac:dyDescent="0.15">
      <c r="J948" s="41"/>
      <c r="K948" s="42"/>
      <c r="L948" s="40"/>
      <c r="M948" s="41"/>
      <c r="S948" s="43"/>
      <c r="AA948" s="41"/>
    </row>
    <row r="949" spans="10:27" x14ac:dyDescent="0.15">
      <c r="J949" s="41"/>
      <c r="K949" s="42"/>
      <c r="L949" s="40"/>
      <c r="M949" s="41"/>
      <c r="S949" s="43"/>
      <c r="AA949" s="41"/>
    </row>
    <row r="950" spans="10:27" x14ac:dyDescent="0.15">
      <c r="J950" s="41"/>
      <c r="K950" s="42"/>
      <c r="L950" s="40"/>
      <c r="M950" s="41"/>
      <c r="S950" s="43"/>
      <c r="AA950" s="41"/>
    </row>
    <row r="951" spans="10:27" x14ac:dyDescent="0.15">
      <c r="J951" s="41"/>
      <c r="K951" s="42"/>
      <c r="L951" s="40"/>
      <c r="M951" s="41"/>
      <c r="S951" s="43"/>
      <c r="AA951" s="41"/>
    </row>
    <row r="952" spans="10:27" x14ac:dyDescent="0.15">
      <c r="J952" s="41"/>
      <c r="K952" s="42"/>
      <c r="L952" s="40"/>
      <c r="M952" s="41"/>
      <c r="S952" s="43"/>
      <c r="AA952" s="41"/>
    </row>
    <row r="953" spans="10:27" x14ac:dyDescent="0.15">
      <c r="J953" s="41"/>
      <c r="K953" s="42"/>
      <c r="L953" s="40"/>
      <c r="M953" s="41"/>
      <c r="S953" s="43"/>
      <c r="AA953" s="41"/>
    </row>
    <row r="954" spans="10:27" x14ac:dyDescent="0.15">
      <c r="J954" s="41"/>
      <c r="K954" s="42"/>
      <c r="L954" s="40"/>
      <c r="M954" s="41"/>
      <c r="S954" s="43"/>
      <c r="AA954" s="41"/>
    </row>
    <row r="955" spans="10:27" x14ac:dyDescent="0.15">
      <c r="J955" s="41"/>
      <c r="K955" s="42"/>
      <c r="L955" s="40"/>
      <c r="M955" s="41"/>
      <c r="S955" s="43"/>
      <c r="AA955" s="41"/>
    </row>
    <row r="956" spans="10:27" x14ac:dyDescent="0.15">
      <c r="J956" s="41"/>
      <c r="K956" s="42"/>
      <c r="L956" s="40"/>
      <c r="M956" s="41"/>
      <c r="S956" s="43"/>
      <c r="AA956" s="41"/>
    </row>
    <row r="957" spans="10:27" x14ac:dyDescent="0.15">
      <c r="J957" s="41"/>
      <c r="K957" s="42"/>
      <c r="L957" s="40"/>
      <c r="M957" s="41"/>
      <c r="S957" s="43"/>
      <c r="AA957" s="41"/>
    </row>
    <row r="958" spans="10:27" x14ac:dyDescent="0.15">
      <c r="J958" s="41"/>
      <c r="K958" s="42"/>
      <c r="L958" s="40"/>
      <c r="M958" s="41"/>
      <c r="S958" s="43"/>
      <c r="AA958" s="41"/>
    </row>
    <row r="959" spans="10:27" x14ac:dyDescent="0.15">
      <c r="J959" s="41"/>
      <c r="K959" s="42"/>
      <c r="L959" s="40"/>
      <c r="M959" s="41"/>
      <c r="S959" s="43"/>
      <c r="AA959" s="41"/>
    </row>
    <row r="960" spans="10:27" x14ac:dyDescent="0.15">
      <c r="J960" s="41"/>
      <c r="K960" s="42"/>
      <c r="L960" s="40"/>
      <c r="M960" s="41"/>
      <c r="S960" s="43"/>
      <c r="AA960" s="41"/>
    </row>
    <row r="961" spans="10:27" x14ac:dyDescent="0.15">
      <c r="J961" s="41"/>
      <c r="K961" s="42"/>
      <c r="L961" s="40"/>
      <c r="M961" s="41"/>
      <c r="S961" s="43"/>
      <c r="AA961" s="41"/>
    </row>
    <row r="962" spans="10:27" x14ac:dyDescent="0.15">
      <c r="J962" s="41"/>
      <c r="K962" s="42"/>
      <c r="L962" s="40"/>
      <c r="M962" s="41"/>
      <c r="S962" s="43"/>
      <c r="AA962" s="41"/>
    </row>
    <row r="963" spans="10:27" x14ac:dyDescent="0.15">
      <c r="J963" s="41"/>
      <c r="K963" s="42"/>
      <c r="L963" s="40"/>
      <c r="M963" s="41"/>
      <c r="S963" s="43"/>
      <c r="AA963" s="41"/>
    </row>
    <row r="964" spans="10:27" x14ac:dyDescent="0.15">
      <c r="J964" s="41"/>
      <c r="K964" s="42"/>
      <c r="L964" s="40"/>
      <c r="M964" s="41"/>
      <c r="S964" s="43"/>
      <c r="AA964" s="41"/>
    </row>
    <row r="965" spans="10:27" x14ac:dyDescent="0.15">
      <c r="J965" s="41"/>
      <c r="K965" s="42"/>
      <c r="L965" s="40"/>
      <c r="M965" s="41"/>
      <c r="S965" s="43"/>
      <c r="AA965" s="41"/>
    </row>
    <row r="966" spans="10:27" x14ac:dyDescent="0.15">
      <c r="J966" s="41"/>
      <c r="K966" s="42"/>
      <c r="L966" s="40"/>
      <c r="M966" s="41"/>
      <c r="S966" s="43"/>
      <c r="AA966" s="41"/>
    </row>
    <row r="967" spans="10:27" x14ac:dyDescent="0.15">
      <c r="J967" s="41"/>
      <c r="K967" s="42"/>
      <c r="L967" s="40"/>
      <c r="M967" s="41"/>
      <c r="S967" s="43"/>
      <c r="AA967" s="41"/>
    </row>
    <row r="968" spans="10:27" x14ac:dyDescent="0.15">
      <c r="J968" s="41"/>
      <c r="K968" s="42"/>
      <c r="L968" s="40"/>
      <c r="M968" s="41"/>
      <c r="S968" s="43"/>
      <c r="AA968" s="41"/>
    </row>
    <row r="969" spans="10:27" x14ac:dyDescent="0.15">
      <c r="J969" s="41"/>
      <c r="K969" s="42"/>
      <c r="L969" s="40"/>
      <c r="M969" s="41"/>
      <c r="S969" s="43"/>
      <c r="AA969" s="41"/>
    </row>
    <row r="970" spans="10:27" x14ac:dyDescent="0.15">
      <c r="J970" s="41"/>
      <c r="K970" s="42"/>
      <c r="L970" s="40"/>
      <c r="M970" s="41"/>
      <c r="S970" s="43"/>
      <c r="AA970" s="41"/>
    </row>
    <row r="971" spans="10:27" x14ac:dyDescent="0.15">
      <c r="J971" s="41"/>
      <c r="K971" s="42"/>
      <c r="L971" s="40"/>
      <c r="M971" s="41"/>
      <c r="S971" s="43"/>
      <c r="AA971" s="41"/>
    </row>
    <row r="972" spans="10:27" x14ac:dyDescent="0.15">
      <c r="J972" s="41"/>
      <c r="K972" s="42"/>
      <c r="L972" s="40"/>
      <c r="M972" s="41"/>
      <c r="S972" s="43"/>
      <c r="AA972" s="41"/>
    </row>
    <row r="973" spans="10:27" x14ac:dyDescent="0.15">
      <c r="J973" s="41"/>
      <c r="K973" s="42"/>
      <c r="L973" s="40"/>
      <c r="M973" s="41"/>
      <c r="S973" s="43"/>
      <c r="AA973" s="41"/>
    </row>
    <row r="974" spans="10:27" x14ac:dyDescent="0.15">
      <c r="J974" s="41"/>
      <c r="K974" s="42"/>
      <c r="L974" s="40"/>
      <c r="M974" s="41"/>
      <c r="S974" s="43"/>
      <c r="AA974" s="41"/>
    </row>
    <row r="975" spans="10:27" x14ac:dyDescent="0.15">
      <c r="J975" s="41"/>
      <c r="K975" s="42"/>
      <c r="L975" s="40"/>
      <c r="M975" s="41"/>
      <c r="S975" s="43"/>
      <c r="AA975" s="41"/>
    </row>
    <row r="976" spans="10:27" x14ac:dyDescent="0.15">
      <c r="J976" s="41"/>
      <c r="K976" s="42"/>
      <c r="L976" s="40"/>
      <c r="M976" s="41"/>
      <c r="S976" s="43"/>
      <c r="AA976" s="41"/>
    </row>
    <row r="977" spans="10:27" x14ac:dyDescent="0.15">
      <c r="J977" s="41"/>
      <c r="K977" s="42"/>
      <c r="L977" s="40"/>
      <c r="M977" s="41"/>
      <c r="S977" s="43"/>
      <c r="AA977" s="41"/>
    </row>
    <row r="978" spans="10:27" x14ac:dyDescent="0.15">
      <c r="J978" s="41"/>
      <c r="K978" s="42"/>
      <c r="L978" s="40"/>
      <c r="M978" s="41"/>
      <c r="S978" s="43"/>
      <c r="AA978" s="41"/>
    </row>
    <row r="979" spans="10:27" x14ac:dyDescent="0.15">
      <c r="J979" s="41"/>
      <c r="K979" s="42"/>
      <c r="L979" s="40"/>
      <c r="M979" s="41"/>
      <c r="S979" s="43"/>
      <c r="AA979" s="41"/>
    </row>
    <row r="980" spans="10:27" x14ac:dyDescent="0.15">
      <c r="J980" s="41"/>
      <c r="K980" s="42"/>
      <c r="L980" s="40"/>
      <c r="M980" s="41"/>
      <c r="S980" s="43"/>
      <c r="AA980" s="41"/>
    </row>
    <row r="981" spans="10:27" x14ac:dyDescent="0.15">
      <c r="J981" s="41"/>
      <c r="K981" s="42"/>
      <c r="L981" s="40"/>
      <c r="M981" s="41"/>
      <c r="S981" s="43"/>
      <c r="AA981" s="41"/>
    </row>
    <row r="982" spans="10:27" x14ac:dyDescent="0.15">
      <c r="J982" s="41"/>
      <c r="K982" s="42"/>
      <c r="L982" s="40"/>
      <c r="M982" s="41"/>
      <c r="S982" s="43"/>
      <c r="AA982" s="41"/>
    </row>
    <row r="983" spans="10:27" x14ac:dyDescent="0.15">
      <c r="J983" s="41"/>
      <c r="K983" s="42"/>
      <c r="L983" s="40"/>
      <c r="M983" s="41"/>
      <c r="S983" s="43"/>
      <c r="AA983" s="41"/>
    </row>
    <row r="984" spans="10:27" x14ac:dyDescent="0.15">
      <c r="J984" s="41"/>
      <c r="K984" s="42"/>
      <c r="L984" s="40"/>
      <c r="M984" s="41"/>
      <c r="S984" s="43"/>
      <c r="AA984" s="41"/>
    </row>
    <row r="985" spans="10:27" x14ac:dyDescent="0.15">
      <c r="J985" s="41"/>
      <c r="K985" s="42"/>
      <c r="L985" s="40"/>
      <c r="M985" s="41"/>
      <c r="S985" s="43"/>
      <c r="AA985" s="41"/>
    </row>
    <row r="986" spans="10:27" x14ac:dyDescent="0.15">
      <c r="J986" s="41"/>
      <c r="K986" s="42"/>
      <c r="L986" s="40"/>
      <c r="M986" s="41"/>
      <c r="S986" s="43"/>
      <c r="AA986" s="41"/>
    </row>
    <row r="987" spans="10:27" x14ac:dyDescent="0.15">
      <c r="J987" s="41"/>
      <c r="K987" s="42"/>
      <c r="L987" s="40"/>
      <c r="M987" s="41"/>
      <c r="S987" s="43"/>
      <c r="AA987" s="41"/>
    </row>
    <row r="988" spans="10:27" x14ac:dyDescent="0.15">
      <c r="J988" s="41"/>
      <c r="K988" s="42"/>
      <c r="L988" s="40"/>
      <c r="M988" s="41"/>
      <c r="S988" s="43"/>
      <c r="AA988" s="41"/>
    </row>
    <row r="989" spans="10:27" x14ac:dyDescent="0.15">
      <c r="J989" s="41"/>
      <c r="K989" s="42"/>
      <c r="L989" s="40"/>
      <c r="M989" s="41"/>
      <c r="S989" s="43"/>
      <c r="AA989" s="41"/>
    </row>
    <row r="990" spans="10:27" x14ac:dyDescent="0.15">
      <c r="J990" s="41"/>
      <c r="K990" s="42"/>
      <c r="L990" s="40"/>
      <c r="M990" s="41"/>
      <c r="S990" s="43"/>
      <c r="AA990" s="41"/>
    </row>
    <row r="991" spans="10:27" x14ac:dyDescent="0.15">
      <c r="J991" s="41"/>
      <c r="K991" s="42"/>
      <c r="L991" s="40"/>
      <c r="M991" s="41"/>
      <c r="S991" s="43"/>
      <c r="AA991" s="41"/>
    </row>
    <row r="992" spans="10:27" x14ac:dyDescent="0.15">
      <c r="J992" s="41"/>
      <c r="K992" s="42"/>
      <c r="L992" s="40"/>
      <c r="M992" s="41"/>
      <c r="S992" s="43"/>
      <c r="AA992" s="41"/>
    </row>
    <row r="993" spans="10:27" x14ac:dyDescent="0.15">
      <c r="J993" s="41"/>
      <c r="K993" s="42"/>
      <c r="L993" s="40"/>
      <c r="M993" s="41"/>
      <c r="S993" s="43"/>
      <c r="AA993" s="41"/>
    </row>
    <row r="994" spans="10:27" x14ac:dyDescent="0.15">
      <c r="J994" s="41"/>
      <c r="K994" s="42"/>
      <c r="L994" s="40"/>
      <c r="M994" s="41"/>
      <c r="S994" s="43"/>
      <c r="AA994" s="41"/>
    </row>
    <row r="995" spans="10:27" x14ac:dyDescent="0.15">
      <c r="J995" s="41"/>
      <c r="K995" s="42"/>
      <c r="L995" s="40"/>
      <c r="M995" s="41"/>
      <c r="S995" s="43"/>
      <c r="AA995" s="41"/>
    </row>
    <row r="996" spans="10:27" x14ac:dyDescent="0.15">
      <c r="J996" s="41"/>
      <c r="K996" s="42"/>
      <c r="L996" s="40"/>
      <c r="M996" s="41"/>
      <c r="S996" s="43"/>
      <c r="AA996" s="41"/>
    </row>
    <row r="997" spans="10:27" x14ac:dyDescent="0.15">
      <c r="J997" s="41"/>
      <c r="K997" s="42"/>
      <c r="L997" s="40"/>
      <c r="M997" s="41"/>
      <c r="S997" s="43"/>
      <c r="AA997" s="41"/>
    </row>
    <row r="998" spans="10:27" x14ac:dyDescent="0.15">
      <c r="J998" s="41"/>
      <c r="K998" s="42"/>
      <c r="L998" s="40"/>
      <c r="M998" s="41"/>
      <c r="S998" s="43"/>
      <c r="AA998" s="41"/>
    </row>
    <row r="999" spans="10:27" x14ac:dyDescent="0.15">
      <c r="J999" s="41"/>
      <c r="K999" s="42"/>
      <c r="L999" s="40"/>
      <c r="M999" s="41"/>
      <c r="S999" s="43"/>
      <c r="AA999" s="41"/>
    </row>
    <row r="1000" spans="10:27" x14ac:dyDescent="0.15">
      <c r="J1000" s="41"/>
      <c r="K1000" s="42"/>
      <c r="L1000" s="40"/>
      <c r="M1000" s="41"/>
      <c r="S1000" s="43"/>
      <c r="AA1000" s="41"/>
    </row>
    <row r="1001" spans="10:27" x14ac:dyDescent="0.15">
      <c r="J1001" s="41"/>
      <c r="K1001" s="42"/>
      <c r="L1001" s="40"/>
      <c r="M1001" s="41"/>
      <c r="S1001" s="43"/>
      <c r="AA1001" s="41"/>
    </row>
    <row r="1002" spans="10:27" x14ac:dyDescent="0.15">
      <c r="J1002" s="41"/>
      <c r="K1002" s="42"/>
      <c r="L1002" s="40"/>
      <c r="M1002" s="41"/>
      <c r="S1002" s="43"/>
      <c r="AA1002" s="41"/>
    </row>
    <row r="1003" spans="10:27" x14ac:dyDescent="0.15">
      <c r="J1003" s="41"/>
      <c r="K1003" s="42"/>
      <c r="L1003" s="40"/>
      <c r="M1003" s="41"/>
      <c r="S1003" s="43"/>
      <c r="AA1003" s="41"/>
    </row>
    <row r="1004" spans="10:27" x14ac:dyDescent="0.15">
      <c r="J1004" s="41"/>
      <c r="K1004" s="42"/>
      <c r="L1004" s="40"/>
      <c r="M1004" s="41"/>
      <c r="S1004" s="43"/>
      <c r="AA1004" s="41"/>
    </row>
    <row r="1005" spans="10:27" x14ac:dyDescent="0.15">
      <c r="J1005" s="41"/>
      <c r="K1005" s="42"/>
      <c r="L1005" s="40"/>
      <c r="M1005" s="41"/>
      <c r="S1005" s="43"/>
      <c r="AA1005" s="41"/>
    </row>
    <row r="1006" spans="10:27" x14ac:dyDescent="0.15">
      <c r="J1006" s="41"/>
      <c r="K1006" s="42"/>
      <c r="L1006" s="40"/>
      <c r="M1006" s="41"/>
      <c r="S1006" s="43"/>
      <c r="AA1006" s="41"/>
    </row>
    <row r="1007" spans="10:27" x14ac:dyDescent="0.15">
      <c r="J1007" s="41"/>
      <c r="K1007" s="42"/>
      <c r="L1007" s="40"/>
      <c r="M1007" s="41"/>
      <c r="S1007" s="43"/>
      <c r="AA1007" s="41"/>
    </row>
    <row r="1008" spans="10:27" x14ac:dyDescent="0.15">
      <c r="J1008" s="41"/>
      <c r="K1008" s="42"/>
      <c r="L1008" s="40"/>
      <c r="M1008" s="41"/>
      <c r="S1008" s="43"/>
      <c r="AA1008" s="41"/>
    </row>
    <row r="1009" spans="10:27" x14ac:dyDescent="0.15">
      <c r="J1009" s="41"/>
      <c r="K1009" s="42"/>
      <c r="L1009" s="40"/>
      <c r="M1009" s="41"/>
      <c r="S1009" s="43"/>
      <c r="AA1009" s="41"/>
    </row>
    <row r="1010" spans="10:27" x14ac:dyDescent="0.15">
      <c r="J1010" s="41"/>
      <c r="K1010" s="42"/>
      <c r="L1010" s="40"/>
      <c r="M1010" s="41"/>
      <c r="S1010" s="43"/>
      <c r="AA1010" s="41"/>
    </row>
    <row r="1011" spans="10:27" x14ac:dyDescent="0.15">
      <c r="J1011" s="41"/>
      <c r="K1011" s="42"/>
      <c r="L1011" s="40"/>
      <c r="M1011" s="41"/>
      <c r="S1011" s="43"/>
      <c r="AA1011" s="41"/>
    </row>
    <row r="1012" spans="10:27" x14ac:dyDescent="0.15">
      <c r="J1012" s="41"/>
      <c r="K1012" s="42"/>
      <c r="L1012" s="40"/>
      <c r="M1012" s="41"/>
      <c r="S1012" s="43"/>
      <c r="AA1012" s="41"/>
    </row>
    <row r="1013" spans="10:27" x14ac:dyDescent="0.15">
      <c r="J1013" s="41"/>
      <c r="K1013" s="42"/>
      <c r="L1013" s="40"/>
      <c r="M1013" s="41"/>
      <c r="S1013" s="43"/>
      <c r="AA1013" s="41"/>
    </row>
    <row r="1014" spans="10:27" x14ac:dyDescent="0.15">
      <c r="J1014" s="41"/>
      <c r="K1014" s="42"/>
      <c r="L1014" s="40"/>
      <c r="M1014" s="41"/>
      <c r="S1014" s="43"/>
      <c r="AA1014" s="41"/>
    </row>
    <row r="1015" spans="10:27" x14ac:dyDescent="0.15">
      <c r="J1015" s="41"/>
      <c r="K1015" s="42"/>
      <c r="L1015" s="40"/>
      <c r="M1015" s="41"/>
      <c r="S1015" s="43"/>
      <c r="AA1015" s="41"/>
    </row>
    <row r="1016" spans="10:27" x14ac:dyDescent="0.15">
      <c r="J1016" s="41"/>
      <c r="K1016" s="42"/>
      <c r="L1016" s="40"/>
      <c r="M1016" s="41"/>
      <c r="S1016" s="43"/>
      <c r="AA1016" s="41"/>
    </row>
    <row r="1017" spans="10:27" x14ac:dyDescent="0.15">
      <c r="J1017" s="41"/>
      <c r="K1017" s="42"/>
      <c r="L1017" s="40"/>
      <c r="M1017" s="41"/>
      <c r="S1017" s="43"/>
      <c r="AA1017" s="41"/>
    </row>
    <row r="1018" spans="10:27" x14ac:dyDescent="0.15">
      <c r="J1018" s="41"/>
      <c r="K1018" s="42"/>
      <c r="L1018" s="40"/>
      <c r="M1018" s="41"/>
      <c r="S1018" s="43"/>
      <c r="AA1018" s="41"/>
    </row>
    <row r="1019" spans="10:27" x14ac:dyDescent="0.15">
      <c r="J1019" s="41"/>
      <c r="K1019" s="42"/>
      <c r="L1019" s="40"/>
      <c r="M1019" s="41"/>
      <c r="S1019" s="43"/>
      <c r="AA1019" s="41"/>
    </row>
    <row r="1020" spans="10:27" x14ac:dyDescent="0.15">
      <c r="J1020" s="41"/>
      <c r="K1020" s="42"/>
      <c r="L1020" s="40"/>
      <c r="M1020" s="41"/>
      <c r="S1020" s="43"/>
      <c r="AA1020" s="41"/>
    </row>
    <row r="1021" spans="10:27" x14ac:dyDescent="0.15">
      <c r="J1021" s="41"/>
      <c r="K1021" s="42"/>
      <c r="L1021" s="40"/>
      <c r="M1021" s="41"/>
      <c r="S1021" s="43"/>
      <c r="AA1021" s="41"/>
    </row>
    <row r="1022" spans="10:27" x14ac:dyDescent="0.15">
      <c r="J1022" s="41"/>
      <c r="K1022" s="42"/>
      <c r="L1022" s="40"/>
      <c r="M1022" s="41"/>
      <c r="S1022" s="43"/>
      <c r="AA1022" s="41"/>
    </row>
    <row r="1023" spans="10:27" x14ac:dyDescent="0.15">
      <c r="J1023" s="41"/>
      <c r="K1023" s="42"/>
      <c r="L1023" s="40"/>
      <c r="M1023" s="41"/>
      <c r="S1023" s="43"/>
      <c r="AA1023" s="41"/>
    </row>
    <row r="1024" spans="10:27" x14ac:dyDescent="0.15">
      <c r="J1024" s="41"/>
      <c r="K1024" s="42"/>
      <c r="L1024" s="40"/>
      <c r="M1024" s="41"/>
      <c r="S1024" s="43"/>
      <c r="AA1024" s="41"/>
    </row>
    <row r="1025" spans="10:27" x14ac:dyDescent="0.15">
      <c r="J1025" s="41"/>
      <c r="K1025" s="42"/>
      <c r="L1025" s="40"/>
      <c r="M1025" s="41"/>
      <c r="S1025" s="43"/>
      <c r="AA1025" s="41"/>
    </row>
    <row r="1026" spans="10:27" x14ac:dyDescent="0.15">
      <c r="J1026" s="41"/>
      <c r="K1026" s="42"/>
      <c r="L1026" s="40"/>
      <c r="M1026" s="41"/>
      <c r="S1026" s="43"/>
      <c r="AA1026" s="41"/>
    </row>
    <row r="1027" spans="10:27" x14ac:dyDescent="0.15">
      <c r="J1027" s="41"/>
      <c r="K1027" s="42"/>
      <c r="L1027" s="40"/>
      <c r="M1027" s="41"/>
      <c r="S1027" s="43"/>
      <c r="AA1027" s="41"/>
    </row>
    <row r="1028" spans="10:27" x14ac:dyDescent="0.15">
      <c r="J1028" s="41"/>
      <c r="K1028" s="42"/>
      <c r="L1028" s="40"/>
      <c r="M1028" s="41"/>
      <c r="S1028" s="43"/>
      <c r="AA1028" s="41"/>
    </row>
    <row r="1029" spans="10:27" x14ac:dyDescent="0.15">
      <c r="J1029" s="41"/>
      <c r="K1029" s="42"/>
      <c r="L1029" s="40"/>
      <c r="M1029" s="41"/>
      <c r="S1029" s="43"/>
      <c r="AA1029" s="41"/>
    </row>
    <row r="1030" spans="10:27" x14ac:dyDescent="0.15">
      <c r="J1030" s="41"/>
      <c r="K1030" s="42"/>
      <c r="L1030" s="40"/>
      <c r="M1030" s="41"/>
      <c r="S1030" s="43"/>
      <c r="AA1030" s="41"/>
    </row>
    <row r="1031" spans="10:27" x14ac:dyDescent="0.15">
      <c r="J1031" s="41"/>
      <c r="K1031" s="42"/>
      <c r="L1031" s="40"/>
      <c r="M1031" s="41"/>
      <c r="S1031" s="43"/>
      <c r="AA1031" s="41"/>
    </row>
    <row r="1032" spans="10:27" x14ac:dyDescent="0.15">
      <c r="J1032" s="41"/>
      <c r="K1032" s="42"/>
      <c r="L1032" s="40"/>
      <c r="M1032" s="41"/>
      <c r="S1032" s="43"/>
      <c r="AA1032" s="41"/>
    </row>
    <row r="1033" spans="10:27" x14ac:dyDescent="0.15">
      <c r="J1033" s="41"/>
      <c r="K1033" s="42"/>
      <c r="L1033" s="40"/>
      <c r="M1033" s="41"/>
      <c r="S1033" s="43"/>
      <c r="AA1033" s="41"/>
    </row>
    <row r="1034" spans="10:27" x14ac:dyDescent="0.15">
      <c r="J1034" s="41"/>
      <c r="K1034" s="42"/>
      <c r="L1034" s="40"/>
      <c r="M1034" s="41"/>
      <c r="S1034" s="43"/>
      <c r="AA1034" s="41"/>
    </row>
    <row r="1035" spans="10:27" x14ac:dyDescent="0.15">
      <c r="J1035" s="41"/>
      <c r="K1035" s="42"/>
      <c r="L1035" s="40"/>
      <c r="M1035" s="41"/>
      <c r="S1035" s="43"/>
      <c r="AA1035" s="41"/>
    </row>
    <row r="1036" spans="10:27" x14ac:dyDescent="0.15">
      <c r="J1036" s="41"/>
      <c r="K1036" s="42"/>
      <c r="L1036" s="40"/>
      <c r="M1036" s="41"/>
      <c r="S1036" s="43"/>
      <c r="AA1036" s="41"/>
    </row>
    <row r="1037" spans="10:27" x14ac:dyDescent="0.15">
      <c r="J1037" s="41"/>
      <c r="K1037" s="42"/>
      <c r="L1037" s="40"/>
      <c r="M1037" s="41"/>
      <c r="S1037" s="43"/>
      <c r="AA1037" s="41"/>
    </row>
    <row r="1038" spans="10:27" x14ac:dyDescent="0.15">
      <c r="J1038" s="41"/>
      <c r="K1038" s="42"/>
      <c r="L1038" s="40"/>
      <c r="M1038" s="41"/>
      <c r="S1038" s="43"/>
      <c r="AA1038" s="41"/>
    </row>
    <row r="1039" spans="10:27" x14ac:dyDescent="0.15">
      <c r="J1039" s="41"/>
      <c r="K1039" s="42"/>
      <c r="L1039" s="40"/>
      <c r="M1039" s="41"/>
      <c r="S1039" s="43"/>
      <c r="AA1039" s="41"/>
    </row>
    <row r="1040" spans="10:27" x14ac:dyDescent="0.15">
      <c r="J1040" s="41"/>
      <c r="K1040" s="42"/>
      <c r="L1040" s="40"/>
      <c r="M1040" s="41"/>
      <c r="S1040" s="43"/>
      <c r="AA1040" s="41"/>
    </row>
    <row r="1041" spans="10:27" x14ac:dyDescent="0.15">
      <c r="J1041" s="41"/>
      <c r="K1041" s="42"/>
      <c r="L1041" s="40"/>
      <c r="M1041" s="41"/>
      <c r="S1041" s="43"/>
      <c r="AA1041" s="41"/>
    </row>
    <row r="1042" spans="10:27" x14ac:dyDescent="0.15">
      <c r="J1042" s="41"/>
      <c r="K1042" s="42"/>
      <c r="L1042" s="40"/>
      <c r="M1042" s="41"/>
      <c r="S1042" s="43"/>
      <c r="AA1042" s="41"/>
    </row>
    <row r="1043" spans="10:27" x14ac:dyDescent="0.15">
      <c r="J1043" s="41"/>
      <c r="K1043" s="42"/>
      <c r="L1043" s="40"/>
      <c r="M1043" s="41"/>
      <c r="S1043" s="43"/>
      <c r="AA1043" s="41"/>
    </row>
    <row r="1044" spans="10:27" x14ac:dyDescent="0.15">
      <c r="J1044" s="41"/>
      <c r="K1044" s="42"/>
      <c r="L1044" s="40"/>
      <c r="M1044" s="41"/>
      <c r="S1044" s="43"/>
      <c r="AA1044" s="41"/>
    </row>
    <row r="1045" spans="10:27" x14ac:dyDescent="0.15">
      <c r="J1045" s="41"/>
      <c r="K1045" s="42"/>
      <c r="L1045" s="40"/>
      <c r="M1045" s="41"/>
      <c r="S1045" s="43"/>
      <c r="AA1045" s="41"/>
    </row>
    <row r="1046" spans="10:27" x14ac:dyDescent="0.15">
      <c r="J1046" s="41"/>
      <c r="K1046" s="42"/>
      <c r="L1046" s="40"/>
      <c r="M1046" s="41"/>
      <c r="S1046" s="43"/>
      <c r="AA1046" s="41"/>
    </row>
    <row r="1047" spans="10:27" x14ac:dyDescent="0.15">
      <c r="J1047" s="41"/>
      <c r="K1047" s="42"/>
      <c r="L1047" s="40"/>
      <c r="M1047" s="41"/>
      <c r="S1047" s="43"/>
      <c r="AA1047" s="41"/>
    </row>
    <row r="1048" spans="10:27" x14ac:dyDescent="0.15">
      <c r="J1048" s="41"/>
      <c r="K1048" s="42"/>
      <c r="L1048" s="40"/>
      <c r="M1048" s="41"/>
      <c r="S1048" s="43"/>
      <c r="AA1048" s="41"/>
    </row>
    <row r="1049" spans="10:27" x14ac:dyDescent="0.15">
      <c r="J1049" s="41"/>
      <c r="K1049" s="42"/>
      <c r="L1049" s="40"/>
      <c r="M1049" s="41"/>
      <c r="S1049" s="43"/>
      <c r="AA1049" s="41"/>
    </row>
    <row r="1050" spans="10:27" x14ac:dyDescent="0.15">
      <c r="J1050" s="41"/>
      <c r="K1050" s="42"/>
      <c r="L1050" s="40"/>
      <c r="M1050" s="41"/>
      <c r="S1050" s="43"/>
      <c r="AA1050" s="41"/>
    </row>
    <row r="1051" spans="10:27" x14ac:dyDescent="0.15">
      <c r="J1051" s="41"/>
      <c r="K1051" s="42"/>
      <c r="L1051" s="40"/>
      <c r="M1051" s="41"/>
      <c r="S1051" s="43"/>
      <c r="AA1051" s="41"/>
    </row>
    <row r="1052" spans="10:27" x14ac:dyDescent="0.15">
      <c r="J1052" s="41"/>
      <c r="K1052" s="42"/>
      <c r="L1052" s="40"/>
      <c r="M1052" s="41"/>
      <c r="S1052" s="43"/>
      <c r="AA1052" s="41"/>
    </row>
    <row r="1053" spans="10:27" x14ac:dyDescent="0.15">
      <c r="J1053" s="41"/>
      <c r="K1053" s="42"/>
      <c r="L1053" s="40"/>
      <c r="M1053" s="41"/>
      <c r="S1053" s="43"/>
      <c r="AA1053" s="41"/>
    </row>
    <row r="1054" spans="10:27" x14ac:dyDescent="0.15">
      <c r="J1054" s="41"/>
      <c r="K1054" s="42"/>
      <c r="L1054" s="40"/>
      <c r="M1054" s="41"/>
      <c r="S1054" s="43"/>
      <c r="AA1054" s="41"/>
    </row>
    <row r="1055" spans="10:27" x14ac:dyDescent="0.15">
      <c r="J1055" s="41"/>
      <c r="K1055" s="42"/>
      <c r="L1055" s="40"/>
      <c r="M1055" s="41"/>
      <c r="S1055" s="43"/>
      <c r="AA1055" s="41"/>
    </row>
    <row r="1056" spans="10:27" x14ac:dyDescent="0.15">
      <c r="J1056" s="41"/>
      <c r="K1056" s="42"/>
      <c r="L1056" s="40"/>
      <c r="M1056" s="41"/>
      <c r="S1056" s="43"/>
      <c r="AA1056" s="41"/>
    </row>
    <row r="1057" spans="10:27" x14ac:dyDescent="0.15">
      <c r="J1057" s="41"/>
      <c r="K1057" s="42"/>
      <c r="L1057" s="40"/>
      <c r="M1057" s="41"/>
      <c r="S1057" s="43"/>
      <c r="AA1057" s="41"/>
    </row>
    <row r="1058" spans="10:27" x14ac:dyDescent="0.15">
      <c r="J1058" s="41"/>
      <c r="K1058" s="42"/>
      <c r="L1058" s="40"/>
      <c r="M1058" s="41"/>
      <c r="S1058" s="43"/>
      <c r="AA1058" s="41"/>
    </row>
    <row r="1059" spans="10:27" x14ac:dyDescent="0.15">
      <c r="J1059" s="41"/>
      <c r="K1059" s="42"/>
      <c r="L1059" s="40"/>
      <c r="M1059" s="41"/>
      <c r="S1059" s="43"/>
      <c r="AA1059" s="41"/>
    </row>
    <row r="1060" spans="10:27" x14ac:dyDescent="0.15">
      <c r="J1060" s="41"/>
      <c r="K1060" s="42"/>
      <c r="L1060" s="40"/>
      <c r="M1060" s="41"/>
      <c r="S1060" s="43"/>
      <c r="AA1060" s="41"/>
    </row>
    <row r="1061" spans="10:27" x14ac:dyDescent="0.15">
      <c r="J1061" s="41"/>
      <c r="K1061" s="42"/>
      <c r="L1061" s="40"/>
      <c r="M1061" s="41"/>
      <c r="S1061" s="43"/>
      <c r="AA1061" s="41"/>
    </row>
    <row r="1062" spans="10:27" x14ac:dyDescent="0.15">
      <c r="J1062" s="41"/>
      <c r="K1062" s="42"/>
      <c r="L1062" s="40"/>
      <c r="M1062" s="41"/>
      <c r="S1062" s="43"/>
      <c r="AA1062" s="41"/>
    </row>
    <row r="1063" spans="10:27" x14ac:dyDescent="0.15">
      <c r="J1063" s="41"/>
      <c r="K1063" s="42"/>
      <c r="L1063" s="40"/>
      <c r="M1063" s="41"/>
      <c r="S1063" s="43"/>
      <c r="AA1063" s="41"/>
    </row>
    <row r="1064" spans="10:27" x14ac:dyDescent="0.15">
      <c r="J1064" s="41"/>
      <c r="K1064" s="42"/>
      <c r="L1064" s="40"/>
      <c r="M1064" s="41"/>
      <c r="S1064" s="43"/>
      <c r="AA1064" s="41"/>
    </row>
    <row r="1065" spans="10:27" x14ac:dyDescent="0.15">
      <c r="J1065" s="41"/>
      <c r="K1065" s="42"/>
      <c r="L1065" s="40"/>
      <c r="M1065" s="41"/>
      <c r="S1065" s="43"/>
      <c r="AA1065" s="41"/>
    </row>
    <row r="1066" spans="10:27" x14ac:dyDescent="0.15">
      <c r="J1066" s="41"/>
      <c r="K1066" s="42"/>
      <c r="L1066" s="40"/>
      <c r="M1066" s="41"/>
      <c r="S1066" s="43"/>
      <c r="AA1066" s="41"/>
    </row>
    <row r="1067" spans="10:27" x14ac:dyDescent="0.15">
      <c r="J1067" s="41"/>
      <c r="K1067" s="42"/>
      <c r="L1067" s="40"/>
      <c r="M1067" s="41"/>
      <c r="S1067" s="43"/>
      <c r="AA1067" s="41"/>
    </row>
    <row r="1068" spans="10:27" x14ac:dyDescent="0.15">
      <c r="J1068" s="41"/>
      <c r="K1068" s="42"/>
      <c r="L1068" s="40"/>
      <c r="M1068" s="41"/>
      <c r="S1068" s="43"/>
      <c r="AA1068" s="41"/>
    </row>
    <row r="1069" spans="10:27" x14ac:dyDescent="0.15">
      <c r="J1069" s="41"/>
      <c r="K1069" s="42"/>
      <c r="L1069" s="40"/>
      <c r="M1069" s="41"/>
      <c r="S1069" s="43"/>
      <c r="AA1069" s="41"/>
    </row>
    <row r="1070" spans="10:27" x14ac:dyDescent="0.15">
      <c r="J1070" s="41"/>
      <c r="K1070" s="42"/>
      <c r="L1070" s="40"/>
      <c r="M1070" s="41"/>
      <c r="S1070" s="43"/>
      <c r="AA1070" s="41"/>
    </row>
    <row r="1071" spans="10:27" x14ac:dyDescent="0.15">
      <c r="J1071" s="41"/>
      <c r="K1071" s="42"/>
      <c r="L1071" s="40"/>
      <c r="M1071" s="41"/>
      <c r="S1071" s="43"/>
      <c r="AA1071" s="41"/>
    </row>
    <row r="1072" spans="10:27" x14ac:dyDescent="0.15">
      <c r="J1072" s="41"/>
      <c r="K1072" s="42"/>
      <c r="L1072" s="40"/>
      <c r="M1072" s="41"/>
      <c r="S1072" s="43"/>
      <c r="AA1072" s="41"/>
    </row>
    <row r="1073" spans="10:27" x14ac:dyDescent="0.15">
      <c r="J1073" s="41"/>
      <c r="K1073" s="42"/>
      <c r="L1073" s="40"/>
      <c r="M1073" s="41"/>
      <c r="S1073" s="43"/>
      <c r="AA1073" s="41"/>
    </row>
    <row r="1074" spans="10:27" x14ac:dyDescent="0.15">
      <c r="J1074" s="41"/>
      <c r="K1074" s="42"/>
      <c r="L1074" s="40"/>
      <c r="M1074" s="41"/>
      <c r="S1074" s="43"/>
      <c r="AA1074" s="41"/>
    </row>
    <row r="1075" spans="10:27" x14ac:dyDescent="0.15">
      <c r="J1075" s="41"/>
      <c r="K1075" s="42"/>
      <c r="L1075" s="40"/>
      <c r="M1075" s="41"/>
      <c r="S1075" s="43"/>
      <c r="AA1075" s="41"/>
    </row>
    <row r="1076" spans="10:27" x14ac:dyDescent="0.15">
      <c r="J1076" s="41"/>
      <c r="K1076" s="42"/>
      <c r="L1076" s="40"/>
      <c r="M1076" s="41"/>
      <c r="S1076" s="43"/>
      <c r="AA1076" s="41"/>
    </row>
    <row r="1077" spans="10:27" x14ac:dyDescent="0.15">
      <c r="J1077" s="41"/>
      <c r="K1077" s="42"/>
      <c r="L1077" s="40"/>
      <c r="M1077" s="41"/>
      <c r="S1077" s="43"/>
      <c r="AA1077" s="41"/>
    </row>
    <row r="1078" spans="10:27" x14ac:dyDescent="0.15">
      <c r="J1078" s="41"/>
      <c r="K1078" s="42"/>
      <c r="L1078" s="40"/>
      <c r="M1078" s="41"/>
      <c r="S1078" s="43"/>
      <c r="AA1078" s="41"/>
    </row>
    <row r="1079" spans="10:27" x14ac:dyDescent="0.15">
      <c r="J1079" s="41"/>
      <c r="K1079" s="42"/>
      <c r="L1079" s="40"/>
      <c r="M1079" s="41"/>
      <c r="S1079" s="43"/>
      <c r="AA1079" s="41"/>
    </row>
    <row r="1080" spans="10:27" x14ac:dyDescent="0.15">
      <c r="J1080" s="41"/>
      <c r="K1080" s="42"/>
      <c r="L1080" s="40"/>
      <c r="M1080" s="41"/>
      <c r="S1080" s="43"/>
      <c r="AA1080" s="41"/>
    </row>
    <row r="1081" spans="10:27" x14ac:dyDescent="0.15">
      <c r="J1081" s="41"/>
      <c r="K1081" s="42"/>
      <c r="L1081" s="40"/>
      <c r="M1081" s="41"/>
      <c r="S1081" s="43"/>
      <c r="AA1081" s="41"/>
    </row>
    <row r="1082" spans="10:27" x14ac:dyDescent="0.15">
      <c r="J1082" s="41"/>
      <c r="K1082" s="42"/>
      <c r="L1082" s="40"/>
      <c r="M1082" s="41"/>
      <c r="S1082" s="43"/>
      <c r="AA1082" s="41"/>
    </row>
    <row r="1083" spans="10:27" x14ac:dyDescent="0.15">
      <c r="J1083" s="41"/>
      <c r="K1083" s="42"/>
      <c r="L1083" s="40"/>
      <c r="M1083" s="41"/>
      <c r="S1083" s="43"/>
      <c r="AA1083" s="41"/>
    </row>
    <row r="1084" spans="10:27" x14ac:dyDescent="0.15">
      <c r="J1084" s="41"/>
      <c r="K1084" s="42"/>
      <c r="L1084" s="40"/>
      <c r="M1084" s="41"/>
      <c r="S1084" s="43"/>
      <c r="AA1084" s="41"/>
    </row>
    <row r="1085" spans="10:27" x14ac:dyDescent="0.15">
      <c r="J1085" s="41"/>
      <c r="K1085" s="42"/>
      <c r="L1085" s="40"/>
      <c r="M1085" s="41"/>
      <c r="S1085" s="43"/>
      <c r="AA1085" s="41"/>
    </row>
    <row r="1086" spans="10:27" x14ac:dyDescent="0.15">
      <c r="J1086" s="41"/>
      <c r="K1086" s="42"/>
      <c r="L1086" s="40"/>
      <c r="M1086" s="41"/>
      <c r="S1086" s="43"/>
      <c r="AA1086" s="41"/>
    </row>
    <row r="1087" spans="10:27" x14ac:dyDescent="0.15">
      <c r="J1087" s="41"/>
      <c r="K1087" s="42"/>
      <c r="L1087" s="40"/>
      <c r="M1087" s="41"/>
      <c r="S1087" s="43"/>
      <c r="AA1087" s="41"/>
    </row>
    <row r="1088" spans="10:27" x14ac:dyDescent="0.15">
      <c r="J1088" s="41"/>
      <c r="K1088" s="42"/>
      <c r="L1088" s="40"/>
      <c r="M1088" s="41"/>
      <c r="S1088" s="43"/>
      <c r="AA1088" s="41"/>
    </row>
    <row r="1089" spans="10:27" x14ac:dyDescent="0.15">
      <c r="J1089" s="41"/>
      <c r="K1089" s="42"/>
      <c r="L1089" s="40"/>
      <c r="M1089" s="41"/>
      <c r="S1089" s="43"/>
      <c r="AA1089" s="41"/>
    </row>
    <row r="1090" spans="10:27" x14ac:dyDescent="0.15">
      <c r="J1090" s="41"/>
      <c r="K1090" s="42"/>
      <c r="L1090" s="40"/>
      <c r="M1090" s="41"/>
      <c r="S1090" s="43"/>
      <c r="AA1090" s="41"/>
    </row>
    <row r="1091" spans="10:27" x14ac:dyDescent="0.15">
      <c r="J1091" s="41"/>
      <c r="K1091" s="42"/>
      <c r="L1091" s="40"/>
      <c r="M1091" s="41"/>
      <c r="S1091" s="43"/>
      <c r="AA1091" s="41"/>
    </row>
    <row r="1092" spans="10:27" x14ac:dyDescent="0.15">
      <c r="J1092" s="41"/>
      <c r="K1092" s="42"/>
      <c r="L1092" s="40"/>
      <c r="M1092" s="41"/>
      <c r="S1092" s="43"/>
      <c r="AA1092" s="41"/>
    </row>
    <row r="1093" spans="10:27" x14ac:dyDescent="0.15">
      <c r="J1093" s="41"/>
      <c r="K1093" s="42"/>
      <c r="L1093" s="40"/>
      <c r="M1093" s="41"/>
      <c r="S1093" s="43"/>
      <c r="AA1093" s="41"/>
    </row>
    <row r="1094" spans="10:27" x14ac:dyDescent="0.15">
      <c r="J1094" s="41"/>
      <c r="K1094" s="42"/>
      <c r="L1094" s="40"/>
      <c r="M1094" s="41"/>
      <c r="S1094" s="43"/>
      <c r="AA1094" s="41"/>
    </row>
    <row r="1095" spans="10:27" x14ac:dyDescent="0.15">
      <c r="J1095" s="41"/>
      <c r="K1095" s="42"/>
      <c r="L1095" s="40"/>
      <c r="M1095" s="41"/>
      <c r="S1095" s="43"/>
      <c r="AA1095" s="41"/>
    </row>
    <row r="1096" spans="10:27" x14ac:dyDescent="0.15">
      <c r="J1096" s="41"/>
      <c r="K1096" s="42"/>
      <c r="L1096" s="40"/>
      <c r="M1096" s="41"/>
      <c r="S1096" s="43"/>
      <c r="AA1096" s="41"/>
    </row>
    <row r="1097" spans="10:27" x14ac:dyDescent="0.15">
      <c r="J1097" s="41"/>
      <c r="K1097" s="42"/>
      <c r="L1097" s="40"/>
      <c r="M1097" s="41"/>
      <c r="S1097" s="43"/>
      <c r="AA1097" s="41"/>
    </row>
    <row r="1098" spans="10:27" x14ac:dyDescent="0.15">
      <c r="J1098" s="41"/>
      <c r="K1098" s="42"/>
      <c r="L1098" s="40"/>
      <c r="M1098" s="41"/>
      <c r="S1098" s="43"/>
      <c r="AA1098" s="41"/>
    </row>
    <row r="1099" spans="10:27" x14ac:dyDescent="0.15">
      <c r="J1099" s="41"/>
      <c r="K1099" s="42"/>
      <c r="L1099" s="40"/>
      <c r="M1099" s="41"/>
      <c r="S1099" s="43"/>
      <c r="AA1099" s="41"/>
    </row>
    <row r="1100" spans="10:27" x14ac:dyDescent="0.15">
      <c r="J1100" s="41"/>
      <c r="K1100" s="42"/>
      <c r="L1100" s="40"/>
      <c r="M1100" s="41"/>
      <c r="S1100" s="43"/>
      <c r="AA1100" s="41"/>
    </row>
    <row r="1101" spans="10:27" x14ac:dyDescent="0.15">
      <c r="J1101" s="41"/>
      <c r="K1101" s="42"/>
      <c r="L1101" s="40"/>
      <c r="M1101" s="41"/>
      <c r="S1101" s="43"/>
      <c r="AA1101" s="41"/>
    </row>
    <row r="1102" spans="10:27" x14ac:dyDescent="0.15">
      <c r="J1102" s="41"/>
      <c r="K1102" s="42"/>
      <c r="L1102" s="40"/>
      <c r="M1102" s="41"/>
      <c r="S1102" s="43"/>
      <c r="AA1102" s="41"/>
    </row>
    <row r="1103" spans="10:27" x14ac:dyDescent="0.15">
      <c r="J1103" s="41"/>
      <c r="K1103" s="42"/>
      <c r="L1103" s="40"/>
      <c r="M1103" s="41"/>
      <c r="S1103" s="43"/>
      <c r="AA1103" s="41"/>
    </row>
    <row r="1104" spans="10:27" x14ac:dyDescent="0.15">
      <c r="J1104" s="41"/>
      <c r="K1104" s="42"/>
      <c r="L1104" s="40"/>
      <c r="M1104" s="41"/>
      <c r="S1104" s="43"/>
      <c r="AA1104" s="41"/>
    </row>
    <row r="1105" spans="10:27" x14ac:dyDescent="0.15">
      <c r="J1105" s="41"/>
      <c r="K1105" s="42"/>
      <c r="L1105" s="40"/>
      <c r="M1105" s="41"/>
      <c r="S1105" s="43"/>
      <c r="AA1105" s="41"/>
    </row>
    <row r="1106" spans="10:27" x14ac:dyDescent="0.15">
      <c r="J1106" s="41"/>
      <c r="K1106" s="42"/>
      <c r="L1106" s="40"/>
      <c r="M1106" s="41"/>
      <c r="S1106" s="43"/>
      <c r="AA1106" s="41"/>
    </row>
    <row r="1107" spans="10:27" x14ac:dyDescent="0.15">
      <c r="J1107" s="41"/>
      <c r="K1107" s="42"/>
      <c r="L1107" s="40"/>
      <c r="M1107" s="41"/>
      <c r="S1107" s="43"/>
      <c r="AA1107" s="41"/>
    </row>
    <row r="1108" spans="10:27" x14ac:dyDescent="0.15">
      <c r="J1108" s="41"/>
      <c r="K1108" s="42"/>
      <c r="L1108" s="40"/>
      <c r="M1108" s="41"/>
      <c r="S1108" s="43"/>
      <c r="AA1108" s="41"/>
    </row>
    <row r="1109" spans="10:27" x14ac:dyDescent="0.15">
      <c r="J1109" s="41"/>
      <c r="K1109" s="42"/>
      <c r="L1109" s="40"/>
      <c r="M1109" s="41"/>
      <c r="S1109" s="43"/>
      <c r="AA1109" s="41"/>
    </row>
    <row r="1110" spans="10:27" x14ac:dyDescent="0.15">
      <c r="J1110" s="41"/>
      <c r="K1110" s="42"/>
      <c r="L1110" s="40"/>
      <c r="M1110" s="41"/>
      <c r="S1110" s="43"/>
      <c r="AA1110" s="41"/>
    </row>
    <row r="1111" spans="10:27" x14ac:dyDescent="0.15">
      <c r="J1111" s="41"/>
      <c r="K1111" s="42"/>
      <c r="L1111" s="40"/>
      <c r="M1111" s="41"/>
      <c r="S1111" s="43"/>
      <c r="AA1111" s="41"/>
    </row>
    <row r="1112" spans="10:27" x14ac:dyDescent="0.15">
      <c r="J1112" s="41"/>
      <c r="K1112" s="42"/>
      <c r="L1112" s="40"/>
      <c r="M1112" s="41"/>
      <c r="S1112" s="43"/>
      <c r="AA1112" s="41"/>
    </row>
    <row r="1113" spans="10:27" x14ac:dyDescent="0.15">
      <c r="J1113" s="41"/>
      <c r="K1113" s="42"/>
      <c r="L1113" s="40"/>
      <c r="M1113" s="41"/>
      <c r="S1113" s="43"/>
      <c r="AA1113" s="41"/>
    </row>
    <row r="1114" spans="10:27" x14ac:dyDescent="0.15">
      <c r="J1114" s="41"/>
      <c r="K1114" s="42"/>
      <c r="L1114" s="40"/>
      <c r="M1114" s="41"/>
      <c r="S1114" s="43"/>
      <c r="AA1114" s="41"/>
    </row>
    <row r="1115" spans="10:27" x14ac:dyDescent="0.15">
      <c r="J1115" s="41"/>
      <c r="K1115" s="42"/>
      <c r="L1115" s="40"/>
      <c r="M1115" s="41"/>
      <c r="S1115" s="43"/>
      <c r="AA1115" s="41"/>
    </row>
    <row r="1116" spans="10:27" x14ac:dyDescent="0.15">
      <c r="J1116" s="41"/>
      <c r="K1116" s="42"/>
      <c r="L1116" s="40"/>
      <c r="M1116" s="41"/>
      <c r="S1116" s="43"/>
      <c r="AA1116" s="41"/>
    </row>
    <row r="1117" spans="10:27" x14ac:dyDescent="0.15">
      <c r="J1117" s="41"/>
      <c r="K1117" s="42"/>
      <c r="L1117" s="40"/>
      <c r="M1117" s="41"/>
      <c r="S1117" s="43"/>
      <c r="AA1117" s="41"/>
    </row>
    <row r="1118" spans="10:27" x14ac:dyDescent="0.15">
      <c r="J1118" s="41"/>
      <c r="K1118" s="42"/>
      <c r="L1118" s="40"/>
      <c r="M1118" s="41"/>
      <c r="S1118" s="43"/>
      <c r="AA1118" s="41"/>
    </row>
    <row r="1119" spans="10:27" x14ac:dyDescent="0.15">
      <c r="J1119" s="41"/>
      <c r="K1119" s="42"/>
      <c r="L1119" s="40"/>
      <c r="M1119" s="41"/>
      <c r="S1119" s="43"/>
      <c r="AA1119" s="41"/>
    </row>
    <row r="1120" spans="10:27" x14ac:dyDescent="0.15">
      <c r="J1120" s="41"/>
      <c r="K1120" s="42"/>
      <c r="L1120" s="40"/>
      <c r="M1120" s="41"/>
      <c r="S1120" s="43"/>
      <c r="AA1120" s="41"/>
    </row>
    <row r="1121" spans="10:27" x14ac:dyDescent="0.15">
      <c r="J1121" s="41"/>
      <c r="K1121" s="42"/>
      <c r="L1121" s="40"/>
      <c r="M1121" s="41"/>
      <c r="S1121" s="43"/>
      <c r="AA1121" s="41"/>
    </row>
    <row r="1122" spans="10:27" x14ac:dyDescent="0.15">
      <c r="J1122" s="41"/>
      <c r="K1122" s="42"/>
      <c r="L1122" s="40"/>
      <c r="M1122" s="41"/>
      <c r="S1122" s="43"/>
      <c r="AA1122" s="41"/>
    </row>
    <row r="1123" spans="10:27" x14ac:dyDescent="0.15">
      <c r="J1123" s="41"/>
      <c r="K1123" s="42"/>
      <c r="L1123" s="40"/>
      <c r="M1123" s="41"/>
      <c r="S1123" s="43"/>
      <c r="AA1123" s="41"/>
    </row>
    <row r="1124" spans="10:27" x14ac:dyDescent="0.15">
      <c r="J1124" s="41"/>
      <c r="K1124" s="42"/>
      <c r="L1124" s="40"/>
      <c r="M1124" s="41"/>
      <c r="S1124" s="43"/>
      <c r="AA1124" s="41"/>
    </row>
    <row r="1125" spans="10:27" x14ac:dyDescent="0.15">
      <c r="J1125" s="41"/>
      <c r="K1125" s="42"/>
      <c r="L1125" s="40"/>
      <c r="M1125" s="41"/>
      <c r="S1125" s="43"/>
      <c r="AA1125" s="41"/>
    </row>
    <row r="1126" spans="10:27" x14ac:dyDescent="0.15">
      <c r="J1126" s="41"/>
      <c r="K1126" s="42"/>
      <c r="L1126" s="40"/>
      <c r="M1126" s="41"/>
      <c r="S1126" s="43"/>
      <c r="AA1126" s="41"/>
    </row>
    <row r="1127" spans="10:27" x14ac:dyDescent="0.15">
      <c r="J1127" s="41"/>
      <c r="K1127" s="42"/>
      <c r="L1127" s="40"/>
      <c r="M1127" s="41"/>
      <c r="S1127" s="43"/>
      <c r="AA1127" s="41"/>
    </row>
    <row r="1128" spans="10:27" x14ac:dyDescent="0.15">
      <c r="J1128" s="41"/>
      <c r="K1128" s="42"/>
      <c r="L1128" s="40"/>
      <c r="M1128" s="41"/>
      <c r="S1128" s="43"/>
      <c r="AA1128" s="41"/>
    </row>
    <row r="1129" spans="10:27" x14ac:dyDescent="0.15">
      <c r="J1129" s="41"/>
      <c r="K1129" s="42"/>
      <c r="L1129" s="40"/>
      <c r="M1129" s="41"/>
      <c r="S1129" s="43"/>
      <c r="AA1129" s="41"/>
    </row>
    <row r="1130" spans="10:27" x14ac:dyDescent="0.15">
      <c r="J1130" s="41"/>
      <c r="K1130" s="42"/>
      <c r="L1130" s="40"/>
      <c r="M1130" s="41"/>
      <c r="S1130" s="43"/>
      <c r="AA1130" s="41"/>
    </row>
    <row r="1131" spans="10:27" x14ac:dyDescent="0.15">
      <c r="J1131" s="41"/>
      <c r="K1131" s="42"/>
      <c r="L1131" s="40"/>
      <c r="M1131" s="41"/>
      <c r="S1131" s="43"/>
      <c r="AA1131" s="41"/>
    </row>
    <row r="1132" spans="10:27" x14ac:dyDescent="0.15">
      <c r="J1132" s="41"/>
      <c r="K1132" s="42"/>
      <c r="L1132" s="40"/>
      <c r="M1132" s="41"/>
      <c r="S1132" s="43"/>
      <c r="AA1132" s="41"/>
    </row>
    <row r="1133" spans="10:27" x14ac:dyDescent="0.15">
      <c r="J1133" s="41"/>
      <c r="K1133" s="42"/>
      <c r="L1133" s="40"/>
      <c r="M1133" s="41"/>
      <c r="S1133" s="43"/>
      <c r="AA1133" s="41"/>
    </row>
    <row r="1134" spans="10:27" x14ac:dyDescent="0.15">
      <c r="J1134" s="41"/>
      <c r="K1134" s="42"/>
      <c r="L1134" s="40"/>
      <c r="M1134" s="41"/>
      <c r="S1134" s="43"/>
      <c r="AA1134" s="41"/>
    </row>
    <row r="1135" spans="10:27" x14ac:dyDescent="0.15">
      <c r="J1135" s="41"/>
      <c r="K1135" s="42"/>
      <c r="L1135" s="40"/>
      <c r="M1135" s="41"/>
      <c r="S1135" s="43"/>
      <c r="AA1135" s="41"/>
    </row>
    <row r="1136" spans="10:27" x14ac:dyDescent="0.15">
      <c r="J1136" s="41"/>
      <c r="K1136" s="42"/>
      <c r="L1136" s="40"/>
      <c r="M1136" s="41"/>
      <c r="S1136" s="43"/>
      <c r="AA1136" s="41"/>
    </row>
    <row r="1137" spans="10:27" x14ac:dyDescent="0.15">
      <c r="J1137" s="41"/>
      <c r="K1137" s="42"/>
      <c r="L1137" s="40"/>
      <c r="M1137" s="41"/>
      <c r="S1137" s="43"/>
      <c r="AA1137" s="41"/>
    </row>
    <row r="1138" spans="10:27" x14ac:dyDescent="0.15">
      <c r="J1138" s="41"/>
      <c r="K1138" s="42"/>
      <c r="L1138" s="40"/>
      <c r="M1138" s="41"/>
      <c r="S1138" s="43"/>
      <c r="AA1138" s="41"/>
    </row>
    <row r="1139" spans="10:27" x14ac:dyDescent="0.15">
      <c r="J1139" s="41"/>
      <c r="K1139" s="42"/>
      <c r="L1139" s="40"/>
      <c r="M1139" s="41"/>
      <c r="S1139" s="43"/>
      <c r="AA1139" s="41"/>
    </row>
    <row r="1140" spans="10:27" x14ac:dyDescent="0.15">
      <c r="J1140" s="41"/>
      <c r="K1140" s="42"/>
      <c r="L1140" s="40"/>
      <c r="M1140" s="41"/>
      <c r="S1140" s="43"/>
      <c r="AA1140" s="41"/>
    </row>
    <row r="1141" spans="10:27" x14ac:dyDescent="0.15">
      <c r="J1141" s="41"/>
      <c r="K1141" s="42"/>
      <c r="L1141" s="40"/>
      <c r="M1141" s="41"/>
      <c r="S1141" s="43"/>
      <c r="AA1141" s="41"/>
    </row>
    <row r="1142" spans="10:27" x14ac:dyDescent="0.15">
      <c r="J1142" s="41"/>
      <c r="K1142" s="42"/>
      <c r="L1142" s="40"/>
      <c r="M1142" s="41"/>
      <c r="S1142" s="43"/>
      <c r="AA1142" s="41"/>
    </row>
    <row r="1143" spans="10:27" x14ac:dyDescent="0.15">
      <c r="J1143" s="41"/>
      <c r="K1143" s="42"/>
      <c r="L1143" s="40"/>
      <c r="M1143" s="41"/>
      <c r="S1143" s="43"/>
      <c r="AA1143" s="41"/>
    </row>
    <row r="1144" spans="10:27" x14ac:dyDescent="0.15">
      <c r="J1144" s="41"/>
      <c r="K1144" s="42"/>
      <c r="L1144" s="40"/>
      <c r="M1144" s="41"/>
      <c r="S1144" s="43"/>
      <c r="AA1144" s="41"/>
    </row>
    <row r="1145" spans="10:27" x14ac:dyDescent="0.15">
      <c r="J1145" s="41"/>
      <c r="K1145" s="42"/>
      <c r="L1145" s="40"/>
      <c r="M1145" s="41"/>
      <c r="S1145" s="43"/>
      <c r="AA1145" s="41"/>
    </row>
    <row r="1146" spans="10:27" x14ac:dyDescent="0.15">
      <c r="J1146" s="41"/>
      <c r="K1146" s="42"/>
      <c r="L1146" s="40"/>
      <c r="M1146" s="41"/>
      <c r="S1146" s="43"/>
      <c r="AA1146" s="41"/>
    </row>
    <row r="1147" spans="10:27" x14ac:dyDescent="0.15">
      <c r="J1147" s="41"/>
      <c r="K1147" s="42"/>
      <c r="L1147" s="40"/>
      <c r="M1147" s="41"/>
      <c r="S1147" s="43"/>
      <c r="AA1147" s="41"/>
    </row>
    <row r="1148" spans="10:27" x14ac:dyDescent="0.15">
      <c r="J1148" s="41"/>
      <c r="K1148" s="42"/>
      <c r="L1148" s="40"/>
      <c r="M1148" s="41"/>
      <c r="S1148" s="43"/>
      <c r="AA1148" s="41"/>
    </row>
    <row r="1149" spans="10:27" x14ac:dyDescent="0.15">
      <c r="J1149" s="41"/>
      <c r="K1149" s="42"/>
      <c r="L1149" s="40"/>
      <c r="M1149" s="41"/>
      <c r="S1149" s="43"/>
      <c r="AA1149" s="41"/>
    </row>
    <row r="1150" spans="10:27" x14ac:dyDescent="0.15">
      <c r="J1150" s="41"/>
      <c r="K1150" s="42"/>
      <c r="L1150" s="40"/>
      <c r="M1150" s="41"/>
      <c r="S1150" s="43"/>
      <c r="AA1150" s="41"/>
    </row>
    <row r="1151" spans="10:27" x14ac:dyDescent="0.15">
      <c r="J1151" s="41"/>
      <c r="K1151" s="42"/>
      <c r="L1151" s="40"/>
      <c r="M1151" s="41"/>
      <c r="S1151" s="43"/>
      <c r="AA1151" s="41"/>
    </row>
    <row r="1152" spans="10:27" x14ac:dyDescent="0.15">
      <c r="J1152" s="41"/>
      <c r="K1152" s="42"/>
      <c r="L1152" s="40"/>
      <c r="M1152" s="41"/>
      <c r="S1152" s="43"/>
      <c r="AA1152" s="41"/>
    </row>
    <row r="1153" spans="10:27" x14ac:dyDescent="0.15">
      <c r="J1153" s="41"/>
      <c r="K1153" s="42"/>
      <c r="L1153" s="40"/>
      <c r="M1153" s="41"/>
      <c r="S1153" s="43"/>
      <c r="AA1153" s="41"/>
    </row>
    <row r="1154" spans="10:27" x14ac:dyDescent="0.15">
      <c r="J1154" s="41"/>
      <c r="K1154" s="42"/>
      <c r="L1154" s="40"/>
      <c r="M1154" s="41"/>
      <c r="S1154" s="43"/>
      <c r="AA1154" s="41"/>
    </row>
    <row r="1155" spans="10:27" x14ac:dyDescent="0.15">
      <c r="J1155" s="41"/>
      <c r="K1155" s="42"/>
      <c r="L1155" s="40"/>
      <c r="M1155" s="41"/>
      <c r="S1155" s="43"/>
      <c r="AA1155" s="41"/>
    </row>
    <row r="1156" spans="10:27" x14ac:dyDescent="0.15">
      <c r="J1156" s="41"/>
      <c r="K1156" s="42"/>
      <c r="L1156" s="40"/>
      <c r="M1156" s="41"/>
      <c r="S1156" s="43"/>
      <c r="AA1156" s="41"/>
    </row>
    <row r="1157" spans="10:27" x14ac:dyDescent="0.15">
      <c r="J1157" s="41"/>
      <c r="K1157" s="42"/>
      <c r="L1157" s="40"/>
      <c r="M1157" s="41"/>
      <c r="S1157" s="43"/>
      <c r="AA1157" s="41"/>
    </row>
    <row r="1158" spans="10:27" x14ac:dyDescent="0.15">
      <c r="J1158" s="41"/>
      <c r="K1158" s="42"/>
      <c r="L1158" s="40"/>
      <c r="M1158" s="41"/>
      <c r="S1158" s="43"/>
      <c r="AA1158" s="41"/>
    </row>
    <row r="1159" spans="10:27" x14ac:dyDescent="0.15">
      <c r="J1159" s="41"/>
      <c r="K1159" s="42"/>
      <c r="L1159" s="40"/>
      <c r="M1159" s="41"/>
      <c r="S1159" s="43"/>
      <c r="AA1159" s="41"/>
    </row>
    <row r="1160" spans="10:27" x14ac:dyDescent="0.15">
      <c r="J1160" s="41"/>
      <c r="K1160" s="42"/>
      <c r="L1160" s="40"/>
      <c r="M1160" s="41"/>
      <c r="S1160" s="43"/>
      <c r="AA1160" s="41"/>
    </row>
    <row r="1161" spans="10:27" x14ac:dyDescent="0.15">
      <c r="J1161" s="41"/>
      <c r="K1161" s="42"/>
      <c r="L1161" s="40"/>
      <c r="M1161" s="41"/>
      <c r="S1161" s="43"/>
      <c r="AA1161" s="41"/>
    </row>
    <row r="1162" spans="10:27" x14ac:dyDescent="0.15">
      <c r="J1162" s="41"/>
      <c r="K1162" s="42"/>
      <c r="L1162" s="40"/>
      <c r="M1162" s="41"/>
      <c r="S1162" s="43"/>
      <c r="AA1162" s="41"/>
    </row>
    <row r="1163" spans="10:27" x14ac:dyDescent="0.15">
      <c r="J1163" s="41"/>
      <c r="K1163" s="42"/>
      <c r="L1163" s="40"/>
      <c r="M1163" s="41"/>
      <c r="S1163" s="43"/>
      <c r="AA1163" s="41"/>
    </row>
    <row r="1164" spans="10:27" x14ac:dyDescent="0.15">
      <c r="J1164" s="41"/>
      <c r="K1164" s="42"/>
      <c r="L1164" s="40"/>
      <c r="M1164" s="41"/>
      <c r="S1164" s="43"/>
      <c r="AA1164" s="41"/>
    </row>
    <row r="1165" spans="10:27" x14ac:dyDescent="0.15">
      <c r="J1165" s="41"/>
      <c r="K1165" s="42"/>
      <c r="L1165" s="40"/>
      <c r="M1165" s="41"/>
      <c r="S1165" s="43"/>
      <c r="AA1165" s="41"/>
    </row>
    <row r="1166" spans="10:27" x14ac:dyDescent="0.15">
      <c r="J1166" s="41"/>
      <c r="K1166" s="42"/>
      <c r="L1166" s="40"/>
      <c r="M1166" s="41"/>
      <c r="S1166" s="43"/>
      <c r="AA1166" s="41"/>
    </row>
    <row r="1167" spans="10:27" x14ac:dyDescent="0.15">
      <c r="J1167" s="41"/>
      <c r="K1167" s="42"/>
      <c r="L1167" s="40"/>
      <c r="M1167" s="41"/>
      <c r="S1167" s="43"/>
      <c r="AA1167" s="41"/>
    </row>
    <row r="1168" spans="10:27" x14ac:dyDescent="0.15">
      <c r="J1168" s="41"/>
      <c r="K1168" s="42"/>
      <c r="L1168" s="40"/>
      <c r="M1168" s="41"/>
      <c r="S1168" s="43"/>
      <c r="AA1168" s="41"/>
    </row>
    <row r="1169" spans="10:27" x14ac:dyDescent="0.15">
      <c r="J1169" s="41"/>
      <c r="K1169" s="42"/>
      <c r="L1169" s="40"/>
      <c r="M1169" s="41"/>
      <c r="S1169" s="43"/>
      <c r="AA1169" s="41"/>
    </row>
    <row r="1170" spans="10:27" x14ac:dyDescent="0.15">
      <c r="J1170" s="41"/>
      <c r="K1170" s="42"/>
      <c r="L1170" s="40"/>
      <c r="M1170" s="41"/>
      <c r="S1170" s="43"/>
      <c r="AA1170" s="41"/>
    </row>
    <row r="1171" spans="10:27" x14ac:dyDescent="0.15">
      <c r="J1171" s="41"/>
      <c r="K1171" s="42"/>
      <c r="L1171" s="40"/>
      <c r="M1171" s="41"/>
      <c r="S1171" s="43"/>
      <c r="AA1171" s="41"/>
    </row>
    <row r="1172" spans="10:27" x14ac:dyDescent="0.15">
      <c r="J1172" s="41"/>
      <c r="K1172" s="42"/>
      <c r="L1172" s="40"/>
      <c r="M1172" s="41"/>
      <c r="S1172" s="43"/>
      <c r="AA1172" s="41"/>
    </row>
    <row r="1173" spans="10:27" x14ac:dyDescent="0.15">
      <c r="J1173" s="41"/>
      <c r="K1173" s="42"/>
      <c r="L1173" s="40"/>
      <c r="M1173" s="41"/>
      <c r="S1173" s="43"/>
      <c r="AA1173" s="41"/>
    </row>
    <row r="1174" spans="10:27" x14ac:dyDescent="0.15">
      <c r="J1174" s="41"/>
      <c r="K1174" s="42"/>
      <c r="L1174" s="40"/>
      <c r="M1174" s="41"/>
      <c r="S1174" s="43"/>
      <c r="AA1174" s="41"/>
    </row>
    <row r="1175" spans="10:27" x14ac:dyDescent="0.15">
      <c r="J1175" s="41"/>
      <c r="K1175" s="42"/>
      <c r="L1175" s="40"/>
      <c r="M1175" s="41"/>
      <c r="S1175" s="43"/>
      <c r="AA1175" s="41"/>
    </row>
    <row r="1176" spans="10:27" x14ac:dyDescent="0.15">
      <c r="J1176" s="41"/>
      <c r="K1176" s="42"/>
      <c r="L1176" s="40"/>
      <c r="M1176" s="41"/>
      <c r="S1176" s="43"/>
      <c r="AA1176" s="41"/>
    </row>
    <row r="1177" spans="10:27" x14ac:dyDescent="0.15">
      <c r="J1177" s="41"/>
      <c r="K1177" s="42"/>
      <c r="L1177" s="40"/>
      <c r="M1177" s="41"/>
      <c r="S1177" s="43"/>
      <c r="AA1177" s="41"/>
    </row>
    <row r="1178" spans="10:27" x14ac:dyDescent="0.15">
      <c r="J1178" s="41"/>
      <c r="K1178" s="42"/>
      <c r="L1178" s="40"/>
      <c r="M1178" s="41"/>
      <c r="S1178" s="43"/>
      <c r="AA1178" s="41"/>
    </row>
    <row r="1179" spans="10:27" x14ac:dyDescent="0.15">
      <c r="J1179" s="41"/>
      <c r="K1179" s="42"/>
      <c r="L1179" s="40"/>
      <c r="M1179" s="41"/>
      <c r="S1179" s="43"/>
      <c r="AA1179" s="41"/>
    </row>
    <row r="1180" spans="10:27" x14ac:dyDescent="0.15">
      <c r="J1180" s="41"/>
      <c r="K1180" s="42"/>
      <c r="L1180" s="40"/>
      <c r="M1180" s="41"/>
      <c r="S1180" s="43"/>
      <c r="AA1180" s="41"/>
    </row>
    <row r="1181" spans="10:27" x14ac:dyDescent="0.15">
      <c r="J1181" s="41"/>
      <c r="K1181" s="42"/>
      <c r="L1181" s="40"/>
      <c r="M1181" s="41"/>
      <c r="S1181" s="43"/>
      <c r="AA1181" s="41"/>
    </row>
    <row r="1182" spans="10:27" x14ac:dyDescent="0.15">
      <c r="J1182" s="41"/>
      <c r="K1182" s="42"/>
      <c r="L1182" s="40"/>
      <c r="M1182" s="41"/>
      <c r="S1182" s="43"/>
      <c r="AA1182" s="41"/>
    </row>
    <row r="1183" spans="10:27" x14ac:dyDescent="0.15">
      <c r="J1183" s="41"/>
      <c r="K1183" s="42"/>
      <c r="L1183" s="40"/>
      <c r="M1183" s="41"/>
      <c r="S1183" s="43"/>
      <c r="AA1183" s="41"/>
    </row>
    <row r="1184" spans="10:27" x14ac:dyDescent="0.15">
      <c r="J1184" s="41"/>
      <c r="K1184" s="42"/>
      <c r="L1184" s="40"/>
      <c r="M1184" s="41"/>
      <c r="S1184" s="43"/>
      <c r="AA1184" s="41"/>
    </row>
    <row r="1185" spans="10:27" x14ac:dyDescent="0.15">
      <c r="J1185" s="41"/>
      <c r="K1185" s="42"/>
      <c r="L1185" s="40"/>
      <c r="M1185" s="41"/>
      <c r="S1185" s="43"/>
      <c r="AA1185" s="41"/>
    </row>
    <row r="1186" spans="10:27" x14ac:dyDescent="0.15">
      <c r="J1186" s="41"/>
      <c r="K1186" s="42"/>
      <c r="L1186" s="40"/>
      <c r="M1186" s="41"/>
      <c r="S1186" s="43"/>
      <c r="AA1186" s="41"/>
    </row>
    <row r="1187" spans="10:27" x14ac:dyDescent="0.15">
      <c r="J1187" s="41"/>
      <c r="K1187" s="42"/>
      <c r="L1187" s="40"/>
      <c r="M1187" s="41"/>
      <c r="S1187" s="43"/>
      <c r="AA1187" s="41"/>
    </row>
    <row r="1188" spans="10:27" x14ac:dyDescent="0.15">
      <c r="J1188" s="41"/>
      <c r="K1188" s="42"/>
      <c r="L1188" s="40"/>
      <c r="M1188" s="41"/>
      <c r="S1188" s="43"/>
      <c r="AA1188" s="41"/>
    </row>
    <row r="1189" spans="10:27" x14ac:dyDescent="0.15">
      <c r="J1189" s="41"/>
      <c r="K1189" s="42"/>
      <c r="L1189" s="40"/>
      <c r="M1189" s="41"/>
      <c r="S1189" s="43"/>
      <c r="AA1189" s="41"/>
    </row>
    <row r="1190" spans="10:27" x14ac:dyDescent="0.15">
      <c r="J1190" s="41"/>
      <c r="K1190" s="42"/>
      <c r="L1190" s="40"/>
      <c r="M1190" s="41"/>
      <c r="S1190" s="43"/>
      <c r="AA1190" s="41"/>
    </row>
    <row r="1191" spans="10:27" x14ac:dyDescent="0.15">
      <c r="J1191" s="41"/>
      <c r="K1191" s="42"/>
      <c r="L1191" s="40"/>
      <c r="M1191" s="41"/>
      <c r="S1191" s="43"/>
      <c r="AA1191" s="41"/>
    </row>
    <row r="1192" spans="10:27" x14ac:dyDescent="0.15">
      <c r="J1192" s="41"/>
      <c r="K1192" s="42"/>
      <c r="L1192" s="40"/>
      <c r="M1192" s="41"/>
      <c r="S1192" s="43"/>
      <c r="AA1192" s="41"/>
    </row>
    <row r="1193" spans="10:27" x14ac:dyDescent="0.15">
      <c r="J1193" s="41"/>
      <c r="K1193" s="42"/>
      <c r="L1193" s="40"/>
      <c r="M1193" s="41"/>
      <c r="S1193" s="43"/>
      <c r="AA1193" s="41"/>
    </row>
    <row r="1194" spans="10:27" x14ac:dyDescent="0.15">
      <c r="J1194" s="41"/>
      <c r="K1194" s="42"/>
      <c r="L1194" s="40"/>
      <c r="M1194" s="41"/>
      <c r="S1194" s="43"/>
      <c r="AA1194" s="41"/>
    </row>
    <row r="1195" spans="10:27" x14ac:dyDescent="0.15">
      <c r="J1195" s="41"/>
      <c r="K1195" s="42"/>
      <c r="L1195" s="40"/>
      <c r="M1195" s="41"/>
      <c r="S1195" s="43"/>
      <c r="AA1195" s="41"/>
    </row>
    <row r="1196" spans="10:27" x14ac:dyDescent="0.15">
      <c r="J1196" s="41"/>
      <c r="K1196" s="42"/>
      <c r="L1196" s="40"/>
      <c r="M1196" s="41"/>
      <c r="S1196" s="43"/>
      <c r="AA1196" s="41"/>
    </row>
    <row r="1197" spans="10:27" x14ac:dyDescent="0.15">
      <c r="J1197" s="41"/>
      <c r="K1197" s="42"/>
      <c r="L1197" s="40"/>
      <c r="M1197" s="41"/>
      <c r="S1197" s="43"/>
      <c r="AA1197" s="41"/>
    </row>
    <row r="1198" spans="10:27" x14ac:dyDescent="0.15">
      <c r="J1198" s="41"/>
      <c r="K1198" s="42"/>
      <c r="L1198" s="40"/>
      <c r="M1198" s="41"/>
      <c r="S1198" s="43"/>
      <c r="AA1198" s="41"/>
    </row>
    <row r="1199" spans="10:27" x14ac:dyDescent="0.15">
      <c r="J1199" s="41"/>
      <c r="K1199" s="42"/>
      <c r="L1199" s="40"/>
      <c r="M1199" s="41"/>
      <c r="S1199" s="43"/>
      <c r="AA1199" s="41"/>
    </row>
    <row r="1200" spans="10:27" x14ac:dyDescent="0.15">
      <c r="J1200" s="41"/>
      <c r="K1200" s="42"/>
      <c r="L1200" s="40"/>
      <c r="M1200" s="41"/>
      <c r="S1200" s="43"/>
      <c r="AA1200" s="41"/>
    </row>
    <row r="1201" spans="10:27" x14ac:dyDescent="0.15">
      <c r="J1201" s="41"/>
      <c r="K1201" s="42"/>
      <c r="L1201" s="40"/>
      <c r="M1201" s="41"/>
      <c r="S1201" s="43"/>
      <c r="AA1201" s="41"/>
    </row>
    <row r="1202" spans="10:27" x14ac:dyDescent="0.15">
      <c r="J1202" s="41"/>
      <c r="K1202" s="42"/>
      <c r="L1202" s="40"/>
      <c r="M1202" s="41"/>
      <c r="S1202" s="43"/>
      <c r="AA1202" s="41"/>
    </row>
    <row r="1203" spans="10:27" x14ac:dyDescent="0.15">
      <c r="J1203" s="41"/>
      <c r="K1203" s="42"/>
      <c r="L1203" s="40"/>
      <c r="M1203" s="41"/>
      <c r="S1203" s="43"/>
      <c r="AA1203" s="41"/>
    </row>
    <row r="1204" spans="10:27" x14ac:dyDescent="0.15">
      <c r="J1204" s="41"/>
      <c r="K1204" s="42"/>
      <c r="L1204" s="40"/>
      <c r="M1204" s="41"/>
      <c r="S1204" s="43"/>
      <c r="AA1204" s="41"/>
    </row>
    <row r="1205" spans="10:27" x14ac:dyDescent="0.15">
      <c r="J1205" s="41"/>
      <c r="K1205" s="42"/>
      <c r="L1205" s="40"/>
      <c r="M1205" s="41"/>
      <c r="S1205" s="43"/>
      <c r="AA1205" s="41"/>
    </row>
    <row r="1206" spans="10:27" x14ac:dyDescent="0.15">
      <c r="J1206" s="41"/>
      <c r="K1206" s="42"/>
      <c r="L1206" s="40"/>
      <c r="M1206" s="41"/>
      <c r="S1206" s="43"/>
      <c r="AA1206" s="41"/>
    </row>
    <row r="1207" spans="10:27" x14ac:dyDescent="0.15">
      <c r="J1207" s="41"/>
      <c r="K1207" s="42"/>
      <c r="L1207" s="40"/>
      <c r="M1207" s="41"/>
      <c r="S1207" s="43"/>
      <c r="AA1207" s="41"/>
    </row>
    <row r="1208" spans="10:27" x14ac:dyDescent="0.15">
      <c r="J1208" s="41"/>
      <c r="K1208" s="42"/>
      <c r="L1208" s="40"/>
      <c r="M1208" s="41"/>
      <c r="S1208" s="43"/>
      <c r="AA1208" s="41"/>
    </row>
    <row r="1209" spans="10:27" x14ac:dyDescent="0.15">
      <c r="J1209" s="41"/>
      <c r="K1209" s="42"/>
      <c r="L1209" s="40"/>
      <c r="M1209" s="41"/>
      <c r="S1209" s="43"/>
      <c r="AA1209" s="41"/>
    </row>
    <row r="1210" spans="10:27" x14ac:dyDescent="0.15">
      <c r="J1210" s="41"/>
      <c r="K1210" s="42"/>
      <c r="L1210" s="40"/>
      <c r="M1210" s="41"/>
      <c r="S1210" s="43"/>
      <c r="AA1210" s="41"/>
    </row>
    <row r="1211" spans="10:27" x14ac:dyDescent="0.15">
      <c r="J1211" s="41"/>
      <c r="K1211" s="42"/>
      <c r="L1211" s="40"/>
      <c r="M1211" s="41"/>
      <c r="S1211" s="43"/>
      <c r="AA1211" s="41"/>
    </row>
    <row r="1212" spans="10:27" x14ac:dyDescent="0.15">
      <c r="J1212" s="41"/>
      <c r="K1212" s="42"/>
      <c r="L1212" s="40"/>
      <c r="M1212" s="41"/>
      <c r="S1212" s="43"/>
      <c r="AA1212" s="41"/>
    </row>
    <row r="1213" spans="10:27" x14ac:dyDescent="0.15">
      <c r="J1213" s="41"/>
      <c r="K1213" s="42"/>
      <c r="L1213" s="40"/>
      <c r="M1213" s="41"/>
      <c r="S1213" s="43"/>
      <c r="AA1213" s="41"/>
    </row>
    <row r="1214" spans="10:27" x14ac:dyDescent="0.15">
      <c r="J1214" s="41"/>
      <c r="K1214" s="42"/>
      <c r="L1214" s="40"/>
      <c r="M1214" s="41"/>
      <c r="S1214" s="43"/>
      <c r="AA1214" s="41"/>
    </row>
    <row r="1215" spans="10:27" x14ac:dyDescent="0.15">
      <c r="J1215" s="41"/>
      <c r="K1215" s="42"/>
      <c r="L1215" s="40"/>
      <c r="M1215" s="41"/>
      <c r="S1215" s="43"/>
      <c r="AA1215" s="41"/>
    </row>
    <row r="1216" spans="10:27" x14ac:dyDescent="0.15">
      <c r="J1216" s="41"/>
      <c r="K1216" s="42"/>
      <c r="L1216" s="40"/>
      <c r="M1216" s="41"/>
      <c r="S1216" s="43"/>
      <c r="AA1216" s="41"/>
    </row>
    <row r="1217" spans="10:27" x14ac:dyDescent="0.15">
      <c r="J1217" s="41"/>
      <c r="K1217" s="42"/>
      <c r="L1217" s="40"/>
      <c r="M1217" s="41"/>
      <c r="S1217" s="43"/>
      <c r="AA1217" s="41"/>
    </row>
    <row r="1218" spans="10:27" x14ac:dyDescent="0.15">
      <c r="J1218" s="41"/>
      <c r="K1218" s="42"/>
      <c r="L1218" s="40"/>
      <c r="M1218" s="41"/>
      <c r="S1218" s="43"/>
      <c r="AA1218" s="41"/>
    </row>
    <row r="1219" spans="10:27" x14ac:dyDescent="0.15">
      <c r="J1219" s="41"/>
      <c r="K1219" s="42"/>
      <c r="L1219" s="40"/>
      <c r="M1219" s="41"/>
      <c r="S1219" s="43"/>
      <c r="AA1219" s="41"/>
    </row>
    <row r="1220" spans="10:27" x14ac:dyDescent="0.15">
      <c r="J1220" s="41"/>
      <c r="K1220" s="42"/>
      <c r="L1220" s="40"/>
      <c r="M1220" s="41"/>
      <c r="S1220" s="43"/>
      <c r="AA1220" s="41"/>
    </row>
    <row r="1221" spans="10:27" x14ac:dyDescent="0.15">
      <c r="J1221" s="41"/>
      <c r="K1221" s="42"/>
      <c r="L1221" s="40"/>
      <c r="M1221" s="41"/>
      <c r="S1221" s="43"/>
      <c r="AA1221" s="41"/>
    </row>
    <row r="1222" spans="10:27" x14ac:dyDescent="0.15">
      <c r="J1222" s="41"/>
      <c r="K1222" s="42"/>
      <c r="L1222" s="40"/>
      <c r="M1222" s="41"/>
      <c r="S1222" s="43"/>
      <c r="AA1222" s="41"/>
    </row>
    <row r="1223" spans="10:27" x14ac:dyDescent="0.15">
      <c r="J1223" s="41"/>
      <c r="K1223" s="42"/>
      <c r="L1223" s="40"/>
      <c r="M1223" s="41"/>
      <c r="S1223" s="43"/>
      <c r="AA1223" s="41"/>
    </row>
    <row r="1224" spans="10:27" x14ac:dyDescent="0.15">
      <c r="J1224" s="41"/>
      <c r="K1224" s="42"/>
      <c r="L1224" s="40"/>
      <c r="M1224" s="41"/>
      <c r="S1224" s="43"/>
      <c r="AA1224" s="41"/>
    </row>
    <row r="1225" spans="10:27" x14ac:dyDescent="0.15">
      <c r="J1225" s="41"/>
      <c r="K1225" s="42"/>
      <c r="L1225" s="40"/>
      <c r="M1225" s="41"/>
      <c r="S1225" s="43"/>
      <c r="AA1225" s="41"/>
    </row>
    <row r="1226" spans="10:27" x14ac:dyDescent="0.15">
      <c r="J1226" s="41"/>
      <c r="K1226" s="42"/>
      <c r="L1226" s="40"/>
      <c r="M1226" s="41"/>
      <c r="S1226" s="43"/>
      <c r="AA1226" s="41"/>
    </row>
    <row r="1227" spans="10:27" x14ac:dyDescent="0.15">
      <c r="J1227" s="41"/>
      <c r="K1227" s="42"/>
      <c r="L1227" s="40"/>
      <c r="M1227" s="41"/>
      <c r="S1227" s="43"/>
      <c r="AA1227" s="41"/>
    </row>
    <row r="1228" spans="10:27" x14ac:dyDescent="0.15">
      <c r="J1228" s="41"/>
      <c r="K1228" s="42"/>
      <c r="L1228" s="40"/>
      <c r="M1228" s="41"/>
      <c r="S1228" s="43"/>
      <c r="AA1228" s="41"/>
    </row>
    <row r="1229" spans="10:27" x14ac:dyDescent="0.15">
      <c r="J1229" s="41"/>
      <c r="K1229" s="42"/>
      <c r="L1229" s="40"/>
      <c r="M1229" s="41"/>
      <c r="S1229" s="43"/>
      <c r="AA1229" s="41"/>
    </row>
    <row r="1230" spans="10:27" x14ac:dyDescent="0.15">
      <c r="J1230" s="41"/>
      <c r="K1230" s="42"/>
      <c r="L1230" s="40"/>
      <c r="M1230" s="41"/>
      <c r="S1230" s="43"/>
      <c r="AA1230" s="41"/>
    </row>
    <row r="1231" spans="10:27" x14ac:dyDescent="0.15">
      <c r="J1231" s="41"/>
      <c r="K1231" s="42"/>
      <c r="L1231" s="40"/>
      <c r="M1231" s="41"/>
      <c r="S1231" s="43"/>
      <c r="AA1231" s="41"/>
    </row>
    <row r="1232" spans="10:27" x14ac:dyDescent="0.15">
      <c r="J1232" s="41"/>
      <c r="K1232" s="42"/>
      <c r="L1232" s="40"/>
      <c r="M1232" s="41"/>
      <c r="S1232" s="43"/>
      <c r="AA1232" s="41"/>
    </row>
    <row r="1233" spans="10:27" x14ac:dyDescent="0.15">
      <c r="J1233" s="41"/>
      <c r="K1233" s="42"/>
      <c r="L1233" s="40"/>
      <c r="M1233" s="41"/>
      <c r="S1233" s="43"/>
      <c r="AA1233" s="41"/>
    </row>
    <row r="1234" spans="10:27" x14ac:dyDescent="0.15">
      <c r="J1234" s="41"/>
      <c r="K1234" s="42"/>
      <c r="L1234" s="40"/>
      <c r="M1234" s="41"/>
      <c r="S1234" s="43"/>
      <c r="AA1234" s="41"/>
    </row>
    <row r="1235" spans="10:27" x14ac:dyDescent="0.15">
      <c r="J1235" s="41"/>
      <c r="K1235" s="42"/>
      <c r="L1235" s="40"/>
      <c r="M1235" s="41"/>
      <c r="S1235" s="43"/>
      <c r="AA1235" s="41"/>
    </row>
    <row r="1236" spans="10:27" x14ac:dyDescent="0.15">
      <c r="J1236" s="41"/>
      <c r="K1236" s="42"/>
      <c r="L1236" s="40"/>
      <c r="M1236" s="41"/>
      <c r="S1236" s="43"/>
      <c r="AA1236" s="41"/>
    </row>
    <row r="1237" spans="10:27" x14ac:dyDescent="0.15">
      <c r="J1237" s="41"/>
      <c r="K1237" s="42"/>
      <c r="L1237" s="40"/>
      <c r="M1237" s="41"/>
      <c r="S1237" s="43"/>
      <c r="AA1237" s="41"/>
    </row>
    <row r="1238" spans="10:27" x14ac:dyDescent="0.15">
      <c r="J1238" s="41"/>
      <c r="K1238" s="42"/>
      <c r="L1238" s="40"/>
      <c r="M1238" s="41"/>
      <c r="S1238" s="43"/>
      <c r="AA1238" s="41"/>
    </row>
    <row r="1239" spans="10:27" x14ac:dyDescent="0.15">
      <c r="J1239" s="41"/>
      <c r="K1239" s="42"/>
      <c r="L1239" s="40"/>
      <c r="M1239" s="41"/>
      <c r="S1239" s="43"/>
      <c r="AA1239" s="41"/>
    </row>
    <row r="1240" spans="10:27" x14ac:dyDescent="0.15">
      <c r="J1240" s="41"/>
      <c r="K1240" s="42"/>
      <c r="L1240" s="40"/>
      <c r="M1240" s="41"/>
      <c r="S1240" s="43"/>
      <c r="AA1240" s="41"/>
    </row>
    <row r="1241" spans="10:27" x14ac:dyDescent="0.15">
      <c r="J1241" s="41"/>
      <c r="K1241" s="42"/>
      <c r="L1241" s="40"/>
      <c r="M1241" s="41"/>
      <c r="S1241" s="43"/>
      <c r="AA1241" s="41"/>
    </row>
    <row r="1242" spans="10:27" x14ac:dyDescent="0.15">
      <c r="J1242" s="41"/>
      <c r="K1242" s="42"/>
      <c r="L1242" s="40"/>
      <c r="M1242" s="41"/>
      <c r="S1242" s="43"/>
      <c r="AA1242" s="41"/>
    </row>
    <row r="1243" spans="10:27" x14ac:dyDescent="0.15">
      <c r="J1243" s="41"/>
      <c r="K1243" s="42"/>
      <c r="L1243" s="40"/>
      <c r="M1243" s="41"/>
      <c r="S1243" s="43"/>
      <c r="AA1243" s="41"/>
    </row>
    <row r="1244" spans="10:27" x14ac:dyDescent="0.15">
      <c r="J1244" s="41"/>
      <c r="K1244" s="42"/>
      <c r="L1244" s="40"/>
      <c r="M1244" s="41"/>
      <c r="S1244" s="43"/>
      <c r="AA1244" s="41"/>
    </row>
    <row r="1245" spans="10:27" x14ac:dyDescent="0.15">
      <c r="J1245" s="41"/>
      <c r="K1245" s="42"/>
      <c r="L1245" s="40"/>
      <c r="M1245" s="41"/>
      <c r="S1245" s="43"/>
      <c r="AA1245" s="41"/>
    </row>
    <row r="1246" spans="10:27" x14ac:dyDescent="0.15">
      <c r="J1246" s="41"/>
      <c r="K1246" s="42"/>
      <c r="L1246" s="40"/>
      <c r="M1246" s="41"/>
      <c r="S1246" s="43"/>
      <c r="AA1246" s="41"/>
    </row>
    <row r="1247" spans="10:27" x14ac:dyDescent="0.15">
      <c r="J1247" s="41"/>
      <c r="K1247" s="42"/>
      <c r="L1247" s="40"/>
      <c r="M1247" s="41"/>
      <c r="S1247" s="43"/>
      <c r="AA1247" s="41"/>
    </row>
    <row r="1248" spans="10:27" x14ac:dyDescent="0.15">
      <c r="J1248" s="41"/>
      <c r="K1248" s="42"/>
      <c r="L1248" s="40"/>
      <c r="M1248" s="41"/>
      <c r="S1248" s="43"/>
      <c r="AA1248" s="41"/>
    </row>
    <row r="1249" spans="10:27" x14ac:dyDescent="0.15">
      <c r="J1249" s="41"/>
      <c r="K1249" s="42"/>
      <c r="L1249" s="40"/>
      <c r="M1249" s="41"/>
      <c r="S1249" s="43"/>
      <c r="AA1249" s="41"/>
    </row>
    <row r="1250" spans="10:27" x14ac:dyDescent="0.15">
      <c r="J1250" s="41"/>
      <c r="K1250" s="42"/>
      <c r="L1250" s="40"/>
      <c r="M1250" s="41"/>
      <c r="S1250" s="43"/>
      <c r="AA1250" s="41"/>
    </row>
    <row r="1251" spans="10:27" x14ac:dyDescent="0.15">
      <c r="J1251" s="41"/>
      <c r="K1251" s="42"/>
      <c r="L1251" s="40"/>
      <c r="M1251" s="41"/>
      <c r="S1251" s="43"/>
      <c r="AA1251" s="41"/>
    </row>
    <row r="1252" spans="10:27" x14ac:dyDescent="0.15">
      <c r="J1252" s="41"/>
      <c r="K1252" s="42"/>
      <c r="L1252" s="40"/>
      <c r="M1252" s="41"/>
      <c r="S1252" s="43"/>
      <c r="AA1252" s="41"/>
    </row>
    <row r="1253" spans="10:27" x14ac:dyDescent="0.15">
      <c r="J1253" s="41"/>
      <c r="K1253" s="42"/>
      <c r="L1253" s="40"/>
      <c r="M1253" s="41"/>
      <c r="S1253" s="43"/>
      <c r="AA1253" s="41"/>
    </row>
    <row r="1254" spans="10:27" x14ac:dyDescent="0.15">
      <c r="J1254" s="41"/>
      <c r="K1254" s="42"/>
      <c r="L1254" s="40"/>
      <c r="M1254" s="41"/>
      <c r="S1254" s="43"/>
      <c r="AA1254" s="41"/>
    </row>
    <row r="1255" spans="10:27" x14ac:dyDescent="0.15">
      <c r="J1255" s="41"/>
      <c r="K1255" s="42"/>
      <c r="L1255" s="40"/>
      <c r="M1255" s="41"/>
      <c r="S1255" s="43"/>
      <c r="AA1255" s="41"/>
    </row>
    <row r="1256" spans="10:27" x14ac:dyDescent="0.15">
      <c r="J1256" s="41"/>
      <c r="K1256" s="42"/>
      <c r="L1256" s="40"/>
      <c r="M1256" s="41"/>
      <c r="S1256" s="43"/>
      <c r="AA1256" s="41"/>
    </row>
    <row r="1257" spans="10:27" x14ac:dyDescent="0.15">
      <c r="J1257" s="41"/>
      <c r="K1257" s="42"/>
      <c r="L1257" s="40"/>
      <c r="M1257" s="41"/>
      <c r="S1257" s="43"/>
      <c r="AA1257" s="41"/>
    </row>
    <row r="1258" spans="10:27" x14ac:dyDescent="0.15">
      <c r="J1258" s="41"/>
      <c r="K1258" s="42"/>
      <c r="L1258" s="40"/>
      <c r="M1258" s="41"/>
      <c r="S1258" s="43"/>
      <c r="AA1258" s="41"/>
    </row>
    <row r="1259" spans="10:27" x14ac:dyDescent="0.15">
      <c r="J1259" s="41"/>
      <c r="K1259" s="42"/>
      <c r="L1259" s="40"/>
      <c r="M1259" s="41"/>
      <c r="S1259" s="43"/>
      <c r="AA1259" s="41"/>
    </row>
    <row r="1260" spans="10:27" x14ac:dyDescent="0.15">
      <c r="J1260" s="41"/>
      <c r="K1260" s="42"/>
      <c r="L1260" s="40"/>
      <c r="M1260" s="41"/>
      <c r="S1260" s="43"/>
      <c r="AA1260" s="41"/>
    </row>
    <row r="1261" spans="10:27" x14ac:dyDescent="0.15">
      <c r="J1261" s="41"/>
      <c r="K1261" s="42"/>
      <c r="L1261" s="40"/>
      <c r="M1261" s="41"/>
      <c r="S1261" s="43"/>
      <c r="AA1261" s="41"/>
    </row>
    <row r="1262" spans="10:27" x14ac:dyDescent="0.15">
      <c r="J1262" s="41"/>
      <c r="K1262" s="42"/>
      <c r="L1262" s="40"/>
      <c r="M1262" s="41"/>
      <c r="S1262" s="43"/>
      <c r="AA1262" s="41"/>
    </row>
    <row r="1263" spans="10:27" x14ac:dyDescent="0.15">
      <c r="J1263" s="41"/>
      <c r="K1263" s="42"/>
      <c r="L1263" s="40"/>
      <c r="M1263" s="41"/>
      <c r="S1263" s="43"/>
      <c r="AA1263" s="41"/>
    </row>
    <row r="1264" spans="10:27" x14ac:dyDescent="0.15">
      <c r="J1264" s="41"/>
      <c r="K1264" s="42"/>
      <c r="L1264" s="40"/>
      <c r="M1264" s="41"/>
      <c r="S1264" s="43"/>
      <c r="AA1264" s="41"/>
    </row>
    <row r="1265" spans="10:27" x14ac:dyDescent="0.15">
      <c r="J1265" s="41"/>
      <c r="K1265" s="42"/>
      <c r="L1265" s="40"/>
      <c r="M1265" s="41"/>
      <c r="S1265" s="43"/>
      <c r="AA1265" s="41"/>
    </row>
    <row r="1266" spans="10:27" x14ac:dyDescent="0.15">
      <c r="J1266" s="41"/>
      <c r="K1266" s="42"/>
      <c r="L1266" s="40"/>
      <c r="M1266" s="41"/>
      <c r="S1266" s="43"/>
      <c r="AA1266" s="41"/>
    </row>
    <row r="1267" spans="10:27" x14ac:dyDescent="0.15">
      <c r="J1267" s="41"/>
      <c r="K1267" s="42"/>
      <c r="L1267" s="40"/>
      <c r="M1267" s="41"/>
      <c r="S1267" s="43"/>
      <c r="AA1267" s="41"/>
    </row>
    <row r="1268" spans="10:27" x14ac:dyDescent="0.15">
      <c r="J1268" s="41"/>
      <c r="K1268" s="42"/>
      <c r="L1268" s="40"/>
      <c r="M1268" s="41"/>
      <c r="S1268" s="43"/>
      <c r="AA1268" s="41"/>
    </row>
    <row r="1269" spans="10:27" x14ac:dyDescent="0.15">
      <c r="J1269" s="41"/>
      <c r="K1269" s="42"/>
      <c r="L1269" s="40"/>
      <c r="M1269" s="41"/>
      <c r="S1269" s="43"/>
      <c r="AA1269" s="41"/>
    </row>
    <row r="1270" spans="10:27" x14ac:dyDescent="0.15">
      <c r="J1270" s="41"/>
      <c r="K1270" s="42"/>
      <c r="L1270" s="40"/>
      <c r="M1270" s="41"/>
      <c r="S1270" s="43"/>
      <c r="AA1270" s="41"/>
    </row>
    <row r="1271" spans="10:27" x14ac:dyDescent="0.15">
      <c r="J1271" s="41"/>
      <c r="K1271" s="42"/>
      <c r="L1271" s="40"/>
      <c r="M1271" s="41"/>
      <c r="S1271" s="43"/>
      <c r="AA1271" s="41"/>
    </row>
    <row r="1272" spans="10:27" x14ac:dyDescent="0.15">
      <c r="J1272" s="41"/>
      <c r="K1272" s="42"/>
      <c r="L1272" s="40"/>
      <c r="M1272" s="41"/>
      <c r="S1272" s="43"/>
      <c r="AA1272" s="41"/>
    </row>
    <row r="1273" spans="10:27" x14ac:dyDescent="0.15">
      <c r="J1273" s="41"/>
      <c r="K1273" s="42"/>
      <c r="L1273" s="40"/>
      <c r="M1273" s="41"/>
      <c r="S1273" s="43"/>
      <c r="AA1273" s="41"/>
    </row>
    <row r="1274" spans="10:27" x14ac:dyDescent="0.15">
      <c r="J1274" s="41"/>
      <c r="K1274" s="42"/>
      <c r="L1274" s="40"/>
      <c r="M1274" s="41"/>
      <c r="S1274" s="43"/>
      <c r="AA1274" s="41"/>
    </row>
    <row r="1275" spans="10:27" x14ac:dyDescent="0.15">
      <c r="J1275" s="41"/>
      <c r="K1275" s="42"/>
      <c r="L1275" s="40"/>
      <c r="M1275" s="41"/>
      <c r="S1275" s="43"/>
      <c r="AA1275" s="41"/>
    </row>
    <row r="1276" spans="10:27" x14ac:dyDescent="0.15">
      <c r="J1276" s="41"/>
      <c r="K1276" s="42"/>
      <c r="L1276" s="40"/>
      <c r="M1276" s="41"/>
      <c r="S1276" s="43"/>
      <c r="AA1276" s="41"/>
    </row>
    <row r="1277" spans="10:27" x14ac:dyDescent="0.15">
      <c r="J1277" s="41"/>
      <c r="K1277" s="42"/>
      <c r="L1277" s="40"/>
      <c r="M1277" s="41"/>
      <c r="S1277" s="43"/>
      <c r="AA1277" s="41"/>
    </row>
    <row r="1278" spans="10:27" x14ac:dyDescent="0.15">
      <c r="J1278" s="41"/>
      <c r="K1278" s="42"/>
      <c r="L1278" s="40"/>
      <c r="M1278" s="41"/>
      <c r="S1278" s="43"/>
      <c r="AA1278" s="41"/>
    </row>
    <row r="1279" spans="10:27" x14ac:dyDescent="0.15">
      <c r="J1279" s="41"/>
      <c r="K1279" s="42"/>
      <c r="L1279" s="40"/>
      <c r="M1279" s="41"/>
      <c r="S1279" s="43"/>
      <c r="AA1279" s="41"/>
    </row>
    <row r="1280" spans="10:27" x14ac:dyDescent="0.15">
      <c r="J1280" s="41"/>
      <c r="K1280" s="42"/>
      <c r="L1280" s="40"/>
      <c r="M1280" s="41"/>
      <c r="S1280" s="43"/>
      <c r="AA1280" s="41"/>
    </row>
    <row r="1281" spans="10:27" x14ac:dyDescent="0.15">
      <c r="J1281" s="41"/>
      <c r="K1281" s="42"/>
      <c r="L1281" s="40"/>
      <c r="M1281" s="41"/>
      <c r="S1281" s="43"/>
      <c r="AA1281" s="41"/>
    </row>
    <row r="1282" spans="10:27" x14ac:dyDescent="0.15">
      <c r="J1282" s="41"/>
      <c r="K1282" s="42"/>
      <c r="L1282" s="40"/>
      <c r="M1282" s="41"/>
      <c r="S1282" s="43"/>
      <c r="AA1282" s="41"/>
    </row>
    <row r="1283" spans="10:27" x14ac:dyDescent="0.15">
      <c r="J1283" s="41"/>
      <c r="K1283" s="42"/>
      <c r="L1283" s="40"/>
      <c r="M1283" s="41"/>
      <c r="S1283" s="43"/>
      <c r="AA1283" s="41"/>
    </row>
    <row r="1284" spans="10:27" x14ac:dyDescent="0.15">
      <c r="J1284" s="41"/>
      <c r="K1284" s="42"/>
      <c r="L1284" s="40"/>
      <c r="M1284" s="41"/>
      <c r="S1284" s="43"/>
      <c r="AA1284" s="41"/>
    </row>
    <row r="1285" spans="10:27" x14ac:dyDescent="0.15">
      <c r="J1285" s="41"/>
      <c r="K1285" s="42"/>
      <c r="L1285" s="40"/>
      <c r="M1285" s="41"/>
      <c r="S1285" s="43"/>
      <c r="AA1285" s="41"/>
    </row>
    <row r="1286" spans="10:27" x14ac:dyDescent="0.15">
      <c r="J1286" s="41"/>
      <c r="K1286" s="42"/>
      <c r="L1286" s="40"/>
      <c r="M1286" s="41"/>
      <c r="S1286" s="43"/>
      <c r="AA1286" s="41"/>
    </row>
    <row r="1287" spans="10:27" x14ac:dyDescent="0.15">
      <c r="J1287" s="41"/>
      <c r="K1287" s="42"/>
      <c r="L1287" s="40"/>
      <c r="M1287" s="41"/>
      <c r="S1287" s="43"/>
      <c r="AA1287" s="41"/>
    </row>
    <row r="1288" spans="10:27" x14ac:dyDescent="0.15">
      <c r="J1288" s="41"/>
      <c r="K1288" s="42"/>
      <c r="L1288" s="40"/>
      <c r="M1288" s="41"/>
      <c r="S1288" s="43"/>
      <c r="AA1288" s="41"/>
    </row>
    <row r="1289" spans="10:27" x14ac:dyDescent="0.15">
      <c r="J1289" s="41"/>
      <c r="K1289" s="42"/>
      <c r="L1289" s="40"/>
      <c r="M1289" s="41"/>
      <c r="S1289" s="43"/>
      <c r="AA1289" s="41"/>
    </row>
    <row r="1290" spans="10:27" x14ac:dyDescent="0.15">
      <c r="J1290" s="41"/>
      <c r="K1290" s="42"/>
      <c r="L1290" s="40"/>
      <c r="M1290" s="41"/>
      <c r="S1290" s="43"/>
      <c r="AA1290" s="41"/>
    </row>
    <row r="1291" spans="10:27" x14ac:dyDescent="0.15">
      <c r="J1291" s="41"/>
      <c r="K1291" s="42"/>
      <c r="L1291" s="40"/>
      <c r="M1291" s="41"/>
      <c r="S1291" s="43"/>
      <c r="AA1291" s="41"/>
    </row>
    <row r="1292" spans="10:27" x14ac:dyDescent="0.15">
      <c r="J1292" s="41"/>
      <c r="K1292" s="42"/>
      <c r="L1292" s="40"/>
      <c r="M1292" s="41"/>
      <c r="S1292" s="43"/>
      <c r="AA1292" s="41"/>
    </row>
    <row r="1293" spans="10:27" x14ac:dyDescent="0.15">
      <c r="J1293" s="41"/>
      <c r="K1293" s="42"/>
      <c r="L1293" s="40"/>
      <c r="M1293" s="41"/>
      <c r="S1293" s="43"/>
      <c r="AA1293" s="41"/>
    </row>
    <row r="1294" spans="10:27" x14ac:dyDescent="0.15">
      <c r="J1294" s="41"/>
      <c r="K1294" s="42"/>
      <c r="L1294" s="40"/>
      <c r="M1294" s="41"/>
      <c r="S1294" s="43"/>
      <c r="AA1294" s="41"/>
    </row>
    <row r="1295" spans="10:27" x14ac:dyDescent="0.15">
      <c r="J1295" s="41"/>
      <c r="K1295" s="42"/>
      <c r="L1295" s="40"/>
      <c r="M1295" s="41"/>
      <c r="S1295" s="43"/>
      <c r="AA1295" s="41"/>
    </row>
    <row r="1296" spans="10:27" x14ac:dyDescent="0.15">
      <c r="J1296" s="41"/>
      <c r="K1296" s="42"/>
      <c r="L1296" s="40"/>
      <c r="M1296" s="41"/>
      <c r="S1296" s="43"/>
      <c r="AA1296" s="41"/>
    </row>
    <row r="1297" spans="10:27" x14ac:dyDescent="0.15">
      <c r="J1297" s="41"/>
      <c r="K1297" s="42"/>
      <c r="L1297" s="40"/>
      <c r="M1297" s="41"/>
      <c r="S1297" s="43"/>
      <c r="AA1297" s="41"/>
    </row>
    <row r="1298" spans="10:27" x14ac:dyDescent="0.15">
      <c r="J1298" s="41"/>
      <c r="K1298" s="42"/>
      <c r="L1298" s="40"/>
      <c r="M1298" s="41"/>
      <c r="S1298" s="43"/>
      <c r="AA1298" s="41"/>
    </row>
    <row r="1299" spans="10:27" x14ac:dyDescent="0.15">
      <c r="J1299" s="41"/>
      <c r="K1299" s="42"/>
      <c r="L1299" s="40"/>
      <c r="M1299" s="41"/>
      <c r="S1299" s="43"/>
      <c r="AA1299" s="41"/>
    </row>
    <row r="1300" spans="10:27" x14ac:dyDescent="0.15">
      <c r="J1300" s="41"/>
      <c r="K1300" s="42"/>
      <c r="L1300" s="40"/>
      <c r="M1300" s="41"/>
      <c r="S1300" s="43"/>
      <c r="AA1300" s="41"/>
    </row>
    <row r="1301" spans="10:27" x14ac:dyDescent="0.15">
      <c r="J1301" s="41"/>
      <c r="K1301" s="42"/>
      <c r="L1301" s="40"/>
      <c r="M1301" s="41"/>
      <c r="S1301" s="43"/>
      <c r="AA1301" s="41"/>
    </row>
    <row r="1302" spans="10:27" x14ac:dyDescent="0.15">
      <c r="J1302" s="41"/>
      <c r="K1302" s="42"/>
      <c r="L1302" s="40"/>
      <c r="M1302" s="41"/>
      <c r="S1302" s="43"/>
      <c r="AA1302" s="41"/>
    </row>
    <row r="1303" spans="10:27" x14ac:dyDescent="0.15">
      <c r="J1303" s="41"/>
      <c r="K1303" s="42"/>
      <c r="L1303" s="40"/>
      <c r="M1303" s="41"/>
      <c r="S1303" s="43"/>
      <c r="AA1303" s="41"/>
    </row>
    <row r="1304" spans="10:27" x14ac:dyDescent="0.15">
      <c r="J1304" s="41"/>
      <c r="K1304" s="42"/>
      <c r="L1304" s="40"/>
      <c r="M1304" s="41"/>
      <c r="S1304" s="43"/>
      <c r="AA1304" s="41"/>
    </row>
    <row r="1305" spans="10:27" x14ac:dyDescent="0.15">
      <c r="J1305" s="41"/>
      <c r="K1305" s="42"/>
      <c r="L1305" s="40"/>
      <c r="M1305" s="41"/>
      <c r="S1305" s="43"/>
      <c r="AA1305" s="41"/>
    </row>
    <row r="1306" spans="10:27" x14ac:dyDescent="0.15">
      <c r="J1306" s="41"/>
      <c r="K1306" s="42"/>
      <c r="L1306" s="40"/>
      <c r="M1306" s="41"/>
      <c r="S1306" s="43"/>
      <c r="AA1306" s="41"/>
    </row>
    <row r="1307" spans="10:27" x14ac:dyDescent="0.15">
      <c r="J1307" s="41"/>
      <c r="K1307" s="42"/>
      <c r="L1307" s="40"/>
      <c r="M1307" s="41"/>
      <c r="S1307" s="43"/>
      <c r="AA1307" s="41"/>
    </row>
    <row r="1308" spans="10:27" x14ac:dyDescent="0.15">
      <c r="J1308" s="41"/>
      <c r="K1308" s="42"/>
      <c r="L1308" s="40"/>
      <c r="M1308" s="41"/>
      <c r="S1308" s="43"/>
      <c r="AA1308" s="41"/>
    </row>
    <row r="1309" spans="10:27" x14ac:dyDescent="0.15">
      <c r="J1309" s="41"/>
      <c r="K1309" s="42"/>
      <c r="L1309" s="40"/>
      <c r="M1309" s="41"/>
      <c r="S1309" s="43"/>
      <c r="AA1309" s="41"/>
    </row>
    <row r="1310" spans="10:27" x14ac:dyDescent="0.15">
      <c r="J1310" s="41"/>
      <c r="K1310" s="42"/>
      <c r="L1310" s="40"/>
      <c r="M1310" s="41"/>
      <c r="S1310" s="43"/>
      <c r="AA1310" s="41"/>
    </row>
    <row r="1311" spans="10:27" x14ac:dyDescent="0.15">
      <c r="J1311" s="41"/>
      <c r="K1311" s="42"/>
      <c r="L1311" s="40"/>
      <c r="M1311" s="41"/>
      <c r="S1311" s="43"/>
      <c r="AA1311" s="41"/>
    </row>
    <row r="1312" spans="10:27" x14ac:dyDescent="0.15">
      <c r="J1312" s="41"/>
      <c r="K1312" s="42"/>
      <c r="L1312" s="40"/>
      <c r="M1312" s="41"/>
      <c r="S1312" s="43"/>
      <c r="AA1312" s="41"/>
    </row>
    <row r="1313" spans="10:27" x14ac:dyDescent="0.15">
      <c r="J1313" s="41"/>
      <c r="K1313" s="42"/>
      <c r="L1313" s="40"/>
      <c r="M1313" s="41"/>
      <c r="S1313" s="43"/>
      <c r="AA1313" s="41"/>
    </row>
    <row r="1314" spans="10:27" x14ac:dyDescent="0.15">
      <c r="J1314" s="41"/>
      <c r="K1314" s="42"/>
      <c r="L1314" s="40"/>
      <c r="M1314" s="41"/>
      <c r="S1314" s="43"/>
      <c r="AA1314" s="41"/>
    </row>
    <row r="1315" spans="10:27" x14ac:dyDescent="0.15">
      <c r="J1315" s="41"/>
      <c r="K1315" s="42"/>
      <c r="L1315" s="40"/>
      <c r="M1315" s="41"/>
      <c r="S1315" s="43"/>
      <c r="AA1315" s="41"/>
    </row>
    <row r="1316" spans="10:27" x14ac:dyDescent="0.15">
      <c r="J1316" s="41"/>
      <c r="K1316" s="42"/>
      <c r="L1316" s="40"/>
      <c r="M1316" s="41"/>
      <c r="S1316" s="43"/>
      <c r="AA1316" s="41"/>
    </row>
    <row r="1317" spans="10:27" x14ac:dyDescent="0.15">
      <c r="J1317" s="41"/>
      <c r="K1317" s="42"/>
      <c r="L1317" s="40"/>
      <c r="M1317" s="41"/>
      <c r="S1317" s="43"/>
      <c r="AA1317" s="41"/>
    </row>
    <row r="1318" spans="10:27" x14ac:dyDescent="0.15">
      <c r="J1318" s="41"/>
      <c r="K1318" s="42"/>
      <c r="L1318" s="40"/>
      <c r="M1318" s="41"/>
      <c r="S1318" s="43"/>
      <c r="AA1318" s="41"/>
    </row>
    <row r="1319" spans="10:27" x14ac:dyDescent="0.15">
      <c r="J1319" s="41"/>
      <c r="K1319" s="42"/>
      <c r="L1319" s="40"/>
      <c r="M1319" s="41"/>
      <c r="S1319" s="43"/>
      <c r="AA1319" s="41"/>
    </row>
    <row r="1320" spans="10:27" x14ac:dyDescent="0.15">
      <c r="J1320" s="41"/>
      <c r="K1320" s="42"/>
      <c r="L1320" s="40"/>
      <c r="M1320" s="41"/>
      <c r="S1320" s="43"/>
      <c r="AA1320" s="41"/>
    </row>
    <row r="1321" spans="10:27" x14ac:dyDescent="0.15">
      <c r="J1321" s="41"/>
      <c r="K1321" s="42"/>
      <c r="L1321" s="40"/>
      <c r="M1321" s="41"/>
      <c r="S1321" s="43"/>
      <c r="AA1321" s="41"/>
    </row>
    <row r="1322" spans="10:27" x14ac:dyDescent="0.15">
      <c r="J1322" s="41"/>
      <c r="K1322" s="42"/>
      <c r="L1322" s="40"/>
      <c r="M1322" s="41"/>
      <c r="S1322" s="43"/>
      <c r="AA1322" s="41"/>
    </row>
    <row r="1323" spans="10:27" x14ac:dyDescent="0.15">
      <c r="J1323" s="41"/>
      <c r="K1323" s="42"/>
      <c r="L1323" s="40"/>
      <c r="M1323" s="41"/>
      <c r="S1323" s="43"/>
      <c r="AA1323" s="41"/>
    </row>
    <row r="1324" spans="10:27" x14ac:dyDescent="0.15">
      <c r="J1324" s="41"/>
      <c r="K1324" s="42"/>
      <c r="L1324" s="40"/>
      <c r="M1324" s="41"/>
      <c r="S1324" s="43"/>
      <c r="AA1324" s="41"/>
    </row>
    <row r="1325" spans="10:27" x14ac:dyDescent="0.15">
      <c r="J1325" s="41"/>
      <c r="K1325" s="42"/>
      <c r="L1325" s="40"/>
      <c r="M1325" s="41"/>
      <c r="S1325" s="43"/>
      <c r="AA1325" s="41"/>
    </row>
    <row r="1326" spans="10:27" x14ac:dyDescent="0.15">
      <c r="J1326" s="41"/>
      <c r="K1326" s="42"/>
      <c r="L1326" s="40"/>
      <c r="M1326" s="41"/>
      <c r="S1326" s="43"/>
      <c r="AA1326" s="41"/>
    </row>
    <row r="1327" spans="10:27" x14ac:dyDescent="0.15">
      <c r="J1327" s="41"/>
      <c r="K1327" s="42"/>
      <c r="L1327" s="40"/>
      <c r="M1327" s="41"/>
      <c r="S1327" s="43"/>
      <c r="AA1327" s="41"/>
    </row>
    <row r="1328" spans="10:27" x14ac:dyDescent="0.15">
      <c r="J1328" s="41"/>
      <c r="K1328" s="42"/>
      <c r="L1328" s="40"/>
      <c r="M1328" s="41"/>
      <c r="S1328" s="43"/>
      <c r="AA1328" s="41"/>
    </row>
    <row r="1329" spans="10:27" x14ac:dyDescent="0.15">
      <c r="J1329" s="41"/>
      <c r="K1329" s="42"/>
      <c r="L1329" s="40"/>
      <c r="M1329" s="41"/>
      <c r="S1329" s="43"/>
      <c r="AA1329" s="41"/>
    </row>
    <row r="1330" spans="10:27" x14ac:dyDescent="0.15">
      <c r="J1330" s="41"/>
      <c r="K1330" s="42"/>
      <c r="L1330" s="40"/>
      <c r="M1330" s="41"/>
      <c r="S1330" s="43"/>
      <c r="AA1330" s="41"/>
    </row>
    <row r="1331" spans="10:27" x14ac:dyDescent="0.15">
      <c r="J1331" s="41"/>
      <c r="K1331" s="42"/>
      <c r="L1331" s="40"/>
      <c r="M1331" s="41"/>
      <c r="S1331" s="43"/>
      <c r="AA1331" s="41"/>
    </row>
    <row r="1332" spans="10:27" x14ac:dyDescent="0.15">
      <c r="J1332" s="41"/>
      <c r="K1332" s="42"/>
      <c r="L1332" s="40"/>
      <c r="M1332" s="41"/>
      <c r="S1332" s="43"/>
      <c r="AA1332" s="41"/>
    </row>
    <row r="1333" spans="10:27" x14ac:dyDescent="0.15">
      <c r="J1333" s="41"/>
      <c r="K1333" s="42"/>
      <c r="L1333" s="40"/>
      <c r="M1333" s="41"/>
      <c r="S1333" s="43"/>
      <c r="AA1333" s="41"/>
    </row>
    <row r="1334" spans="10:27" x14ac:dyDescent="0.15">
      <c r="J1334" s="41"/>
      <c r="K1334" s="42"/>
      <c r="L1334" s="40"/>
      <c r="M1334" s="41"/>
      <c r="S1334" s="43"/>
      <c r="AA1334" s="41"/>
    </row>
    <row r="1335" spans="10:27" x14ac:dyDescent="0.15">
      <c r="J1335" s="41"/>
      <c r="K1335" s="42"/>
      <c r="L1335" s="40"/>
      <c r="M1335" s="41"/>
      <c r="S1335" s="43"/>
      <c r="AA1335" s="41"/>
    </row>
    <row r="1336" spans="10:27" x14ac:dyDescent="0.15">
      <c r="J1336" s="41"/>
      <c r="K1336" s="42"/>
      <c r="L1336" s="40"/>
      <c r="M1336" s="41"/>
      <c r="S1336" s="43"/>
      <c r="AA1336" s="41"/>
    </row>
    <row r="1337" spans="10:27" x14ac:dyDescent="0.15">
      <c r="J1337" s="41"/>
      <c r="K1337" s="42"/>
      <c r="L1337" s="40"/>
      <c r="M1337" s="41"/>
      <c r="S1337" s="43"/>
      <c r="AA1337" s="41"/>
    </row>
    <row r="1338" spans="10:27" x14ac:dyDescent="0.15">
      <c r="J1338" s="41"/>
      <c r="K1338" s="42"/>
      <c r="L1338" s="40"/>
      <c r="M1338" s="41"/>
      <c r="S1338" s="43"/>
      <c r="AA1338" s="41"/>
    </row>
    <row r="1339" spans="10:27" x14ac:dyDescent="0.15">
      <c r="J1339" s="41"/>
      <c r="K1339" s="42"/>
      <c r="L1339" s="40"/>
      <c r="M1339" s="41"/>
      <c r="S1339" s="43"/>
      <c r="AA1339" s="41"/>
    </row>
    <row r="1340" spans="10:27" x14ac:dyDescent="0.15">
      <c r="J1340" s="41"/>
      <c r="K1340" s="42"/>
      <c r="L1340" s="40"/>
      <c r="M1340" s="41"/>
      <c r="S1340" s="43"/>
      <c r="AA1340" s="41"/>
    </row>
    <row r="1341" spans="10:27" x14ac:dyDescent="0.15">
      <c r="J1341" s="41"/>
      <c r="K1341" s="42"/>
      <c r="L1341" s="40"/>
      <c r="M1341" s="41"/>
      <c r="S1341" s="43"/>
      <c r="AA1341" s="41"/>
    </row>
    <row r="1342" spans="10:27" x14ac:dyDescent="0.15">
      <c r="J1342" s="41"/>
      <c r="K1342" s="42"/>
      <c r="L1342" s="40"/>
      <c r="M1342" s="41"/>
      <c r="S1342" s="43"/>
      <c r="AA1342" s="41"/>
    </row>
    <row r="1343" spans="10:27" x14ac:dyDescent="0.15">
      <c r="J1343" s="41"/>
      <c r="K1343" s="42"/>
      <c r="L1343" s="40"/>
      <c r="M1343" s="41"/>
      <c r="S1343" s="43"/>
      <c r="AA1343" s="41"/>
    </row>
    <row r="1344" spans="10:27" x14ac:dyDescent="0.15">
      <c r="J1344" s="41"/>
      <c r="K1344" s="42"/>
      <c r="L1344" s="40"/>
      <c r="M1344" s="41"/>
      <c r="S1344" s="43"/>
      <c r="AA1344" s="41"/>
    </row>
    <row r="1345" spans="10:27" x14ac:dyDescent="0.15">
      <c r="J1345" s="41"/>
      <c r="K1345" s="42"/>
      <c r="L1345" s="40"/>
      <c r="M1345" s="41"/>
      <c r="S1345" s="43"/>
      <c r="AA1345" s="41"/>
    </row>
    <row r="1346" spans="10:27" x14ac:dyDescent="0.15">
      <c r="J1346" s="41"/>
      <c r="K1346" s="42"/>
      <c r="L1346" s="40"/>
      <c r="M1346" s="41"/>
      <c r="S1346" s="43"/>
      <c r="AA1346" s="41"/>
    </row>
    <row r="1347" spans="10:27" x14ac:dyDescent="0.15">
      <c r="J1347" s="41"/>
      <c r="K1347" s="42"/>
      <c r="L1347" s="40"/>
      <c r="M1347" s="41"/>
      <c r="S1347" s="43"/>
      <c r="AA1347" s="41"/>
    </row>
    <row r="1348" spans="10:27" x14ac:dyDescent="0.15">
      <c r="J1348" s="41"/>
      <c r="K1348" s="42"/>
      <c r="L1348" s="40"/>
      <c r="M1348" s="41"/>
      <c r="S1348" s="43"/>
      <c r="AA1348" s="41"/>
    </row>
    <row r="1349" spans="10:27" x14ac:dyDescent="0.15">
      <c r="J1349" s="41"/>
      <c r="K1349" s="42"/>
      <c r="L1349" s="40"/>
      <c r="M1349" s="41"/>
      <c r="S1349" s="43"/>
      <c r="AA1349" s="41"/>
    </row>
    <row r="1350" spans="10:27" x14ac:dyDescent="0.15">
      <c r="J1350" s="41"/>
      <c r="K1350" s="42"/>
      <c r="L1350" s="40"/>
      <c r="M1350" s="41"/>
      <c r="S1350" s="43"/>
      <c r="AA1350" s="41"/>
    </row>
    <row r="1351" spans="10:27" x14ac:dyDescent="0.15">
      <c r="J1351" s="41"/>
      <c r="K1351" s="42"/>
      <c r="L1351" s="40"/>
      <c r="M1351" s="41"/>
      <c r="S1351" s="43"/>
      <c r="AA1351" s="41"/>
    </row>
    <row r="1352" spans="10:27" x14ac:dyDescent="0.15">
      <c r="J1352" s="41"/>
      <c r="K1352" s="42"/>
      <c r="L1352" s="40"/>
      <c r="M1352" s="41"/>
      <c r="S1352" s="43"/>
      <c r="AA1352" s="41"/>
    </row>
    <row r="1353" spans="10:27" x14ac:dyDescent="0.15">
      <c r="J1353" s="41"/>
      <c r="K1353" s="42"/>
      <c r="L1353" s="40"/>
      <c r="M1353" s="41"/>
      <c r="S1353" s="43"/>
      <c r="AA1353" s="41"/>
    </row>
    <row r="1354" spans="10:27" x14ac:dyDescent="0.15">
      <c r="J1354" s="41"/>
      <c r="K1354" s="42"/>
      <c r="L1354" s="40"/>
      <c r="M1354" s="41"/>
      <c r="S1354" s="43"/>
      <c r="AA1354" s="41"/>
    </row>
    <row r="1355" spans="10:27" x14ac:dyDescent="0.15">
      <c r="J1355" s="41"/>
      <c r="K1355" s="42"/>
      <c r="L1355" s="40"/>
      <c r="M1355" s="41"/>
      <c r="S1355" s="43"/>
      <c r="AA1355" s="41"/>
    </row>
    <row r="1356" spans="10:27" x14ac:dyDescent="0.15">
      <c r="J1356" s="41"/>
      <c r="K1356" s="42"/>
      <c r="L1356" s="40"/>
      <c r="M1356" s="41"/>
      <c r="S1356" s="43"/>
      <c r="AA1356" s="41"/>
    </row>
    <row r="1357" spans="10:27" x14ac:dyDescent="0.15">
      <c r="J1357" s="41"/>
      <c r="K1357" s="42"/>
      <c r="L1357" s="40"/>
      <c r="M1357" s="41"/>
      <c r="S1357" s="43"/>
      <c r="AA1357" s="41"/>
    </row>
    <row r="1358" spans="10:27" x14ac:dyDescent="0.15">
      <c r="J1358" s="41"/>
      <c r="K1358" s="42"/>
      <c r="L1358" s="40"/>
      <c r="M1358" s="41"/>
      <c r="S1358" s="43"/>
      <c r="AA1358" s="41"/>
    </row>
    <row r="1359" spans="10:27" x14ac:dyDescent="0.15">
      <c r="J1359" s="41"/>
      <c r="K1359" s="42"/>
      <c r="L1359" s="40"/>
      <c r="M1359" s="41"/>
      <c r="S1359" s="43"/>
      <c r="AA1359" s="41"/>
    </row>
    <row r="1360" spans="10:27" x14ac:dyDescent="0.15">
      <c r="J1360" s="41"/>
      <c r="K1360" s="42"/>
      <c r="L1360" s="40"/>
      <c r="M1360" s="41"/>
      <c r="S1360" s="43"/>
      <c r="AA1360" s="41"/>
    </row>
    <row r="1361" spans="10:27" x14ac:dyDescent="0.15">
      <c r="J1361" s="41"/>
      <c r="K1361" s="42"/>
      <c r="L1361" s="40"/>
      <c r="M1361" s="41"/>
      <c r="S1361" s="43"/>
      <c r="AA1361" s="41"/>
    </row>
    <row r="1362" spans="10:27" x14ac:dyDescent="0.15">
      <c r="J1362" s="41"/>
      <c r="K1362" s="42"/>
      <c r="L1362" s="40"/>
      <c r="M1362" s="41"/>
      <c r="S1362" s="43"/>
      <c r="AA1362" s="41"/>
    </row>
    <row r="1363" spans="10:27" x14ac:dyDescent="0.15">
      <c r="J1363" s="41"/>
      <c r="K1363" s="42"/>
      <c r="L1363" s="40"/>
      <c r="M1363" s="41"/>
      <c r="S1363" s="43"/>
      <c r="AA1363" s="41"/>
    </row>
    <row r="1364" spans="10:27" x14ac:dyDescent="0.15">
      <c r="J1364" s="41"/>
      <c r="K1364" s="42"/>
      <c r="L1364" s="40"/>
      <c r="M1364" s="41"/>
      <c r="S1364" s="43"/>
      <c r="AA1364" s="41"/>
    </row>
    <row r="1365" spans="10:27" x14ac:dyDescent="0.15">
      <c r="J1365" s="41"/>
      <c r="K1365" s="42"/>
      <c r="L1365" s="40"/>
      <c r="M1365" s="41"/>
      <c r="S1365" s="43"/>
      <c r="AA1365" s="41"/>
    </row>
    <row r="1366" spans="10:27" x14ac:dyDescent="0.15">
      <c r="J1366" s="41"/>
      <c r="K1366" s="42"/>
      <c r="L1366" s="40"/>
      <c r="M1366" s="41"/>
      <c r="S1366" s="43"/>
      <c r="AA1366" s="41"/>
    </row>
    <row r="1367" spans="10:27" x14ac:dyDescent="0.15">
      <c r="J1367" s="41"/>
      <c r="K1367" s="42"/>
      <c r="L1367" s="40"/>
      <c r="M1367" s="41"/>
      <c r="S1367" s="43"/>
      <c r="AA1367" s="41"/>
    </row>
    <row r="1368" spans="10:27" x14ac:dyDescent="0.15">
      <c r="J1368" s="41"/>
      <c r="K1368" s="42"/>
      <c r="L1368" s="40"/>
      <c r="M1368" s="41"/>
      <c r="S1368" s="43"/>
      <c r="AA1368" s="41"/>
    </row>
    <row r="1369" spans="10:27" x14ac:dyDescent="0.15">
      <c r="J1369" s="41"/>
      <c r="K1369" s="42"/>
      <c r="L1369" s="40"/>
      <c r="M1369" s="41"/>
      <c r="S1369" s="43"/>
      <c r="AA1369" s="41"/>
    </row>
    <row r="1370" spans="10:27" x14ac:dyDescent="0.15">
      <c r="J1370" s="41"/>
      <c r="K1370" s="42"/>
      <c r="L1370" s="40"/>
      <c r="M1370" s="41"/>
      <c r="S1370" s="43"/>
      <c r="AA1370" s="41"/>
    </row>
    <row r="1371" spans="10:27" x14ac:dyDescent="0.15">
      <c r="J1371" s="41"/>
      <c r="K1371" s="42"/>
      <c r="L1371" s="40"/>
      <c r="M1371" s="41"/>
      <c r="S1371" s="43"/>
      <c r="AA1371" s="41"/>
    </row>
    <row r="1372" spans="10:27" x14ac:dyDescent="0.15">
      <c r="J1372" s="41"/>
      <c r="K1372" s="42"/>
      <c r="L1372" s="40"/>
      <c r="M1372" s="41"/>
      <c r="S1372" s="43"/>
      <c r="AA1372" s="41"/>
    </row>
    <row r="1373" spans="10:27" x14ac:dyDescent="0.15">
      <c r="J1373" s="41"/>
      <c r="K1373" s="42"/>
      <c r="L1373" s="40"/>
      <c r="M1373" s="41"/>
      <c r="S1373" s="43"/>
      <c r="AA1373" s="41"/>
    </row>
    <row r="1374" spans="10:27" x14ac:dyDescent="0.15">
      <c r="J1374" s="41"/>
      <c r="K1374" s="42"/>
      <c r="L1374" s="40"/>
      <c r="M1374" s="41"/>
      <c r="S1374" s="43"/>
      <c r="AA1374" s="41"/>
    </row>
    <row r="1375" spans="10:27" x14ac:dyDescent="0.15">
      <c r="J1375" s="41"/>
      <c r="K1375" s="42"/>
      <c r="L1375" s="40"/>
      <c r="M1375" s="41"/>
      <c r="S1375" s="43"/>
      <c r="AA1375" s="41"/>
    </row>
    <row r="1376" spans="10:27" x14ac:dyDescent="0.15">
      <c r="J1376" s="41"/>
      <c r="K1376" s="42"/>
      <c r="L1376" s="40"/>
      <c r="M1376" s="41"/>
      <c r="S1376" s="43"/>
      <c r="AA1376" s="41"/>
    </row>
    <row r="1377" spans="10:27" x14ac:dyDescent="0.15">
      <c r="J1377" s="41"/>
      <c r="K1377" s="42"/>
      <c r="L1377" s="40"/>
      <c r="M1377" s="41"/>
      <c r="S1377" s="43"/>
      <c r="AA1377" s="41"/>
    </row>
    <row r="1378" spans="10:27" x14ac:dyDescent="0.15">
      <c r="J1378" s="41"/>
      <c r="K1378" s="42"/>
      <c r="L1378" s="40"/>
      <c r="M1378" s="41"/>
      <c r="S1378" s="43"/>
      <c r="AA1378" s="41"/>
    </row>
    <row r="1379" spans="10:27" x14ac:dyDescent="0.15">
      <c r="J1379" s="41"/>
      <c r="K1379" s="42"/>
      <c r="L1379" s="40"/>
      <c r="M1379" s="41"/>
      <c r="S1379" s="43"/>
      <c r="AA1379" s="41"/>
    </row>
    <row r="1380" spans="10:27" x14ac:dyDescent="0.15">
      <c r="J1380" s="41"/>
      <c r="K1380" s="42"/>
      <c r="L1380" s="40"/>
      <c r="M1380" s="41"/>
      <c r="S1380" s="43"/>
      <c r="AA1380" s="41"/>
    </row>
    <row r="1381" spans="10:27" x14ac:dyDescent="0.15">
      <c r="J1381" s="41"/>
      <c r="K1381" s="42"/>
      <c r="L1381" s="40"/>
      <c r="M1381" s="41"/>
      <c r="S1381" s="43"/>
      <c r="AA1381" s="41"/>
    </row>
    <row r="1382" spans="10:27" x14ac:dyDescent="0.15">
      <c r="J1382" s="41"/>
      <c r="K1382" s="42"/>
      <c r="L1382" s="40"/>
      <c r="M1382" s="41"/>
      <c r="S1382" s="43"/>
      <c r="AA1382" s="41"/>
    </row>
    <row r="1383" spans="10:27" x14ac:dyDescent="0.15">
      <c r="J1383" s="41"/>
      <c r="K1383" s="42"/>
      <c r="L1383" s="40"/>
      <c r="M1383" s="41"/>
      <c r="S1383" s="43"/>
      <c r="AA1383" s="41"/>
    </row>
    <row r="1384" spans="10:27" x14ac:dyDescent="0.15">
      <c r="J1384" s="41"/>
      <c r="K1384" s="42"/>
      <c r="L1384" s="40"/>
      <c r="M1384" s="41"/>
      <c r="S1384" s="43"/>
      <c r="AA1384" s="41"/>
    </row>
    <row r="1385" spans="10:27" x14ac:dyDescent="0.15">
      <c r="J1385" s="41"/>
      <c r="K1385" s="42"/>
      <c r="L1385" s="40"/>
      <c r="M1385" s="41"/>
      <c r="S1385" s="43"/>
      <c r="AA1385" s="41"/>
    </row>
    <row r="1386" spans="10:27" x14ac:dyDescent="0.15">
      <c r="J1386" s="41"/>
      <c r="K1386" s="42"/>
      <c r="L1386" s="40"/>
      <c r="M1386" s="41"/>
      <c r="S1386" s="43"/>
      <c r="AA1386" s="41"/>
    </row>
    <row r="1387" spans="10:27" x14ac:dyDescent="0.15">
      <c r="J1387" s="41"/>
      <c r="K1387" s="42"/>
      <c r="L1387" s="40"/>
      <c r="M1387" s="41"/>
      <c r="S1387" s="43"/>
      <c r="AA1387" s="41"/>
    </row>
    <row r="1388" spans="10:27" x14ac:dyDescent="0.15">
      <c r="J1388" s="41"/>
      <c r="K1388" s="42"/>
      <c r="L1388" s="40"/>
      <c r="M1388" s="41"/>
      <c r="S1388" s="43"/>
      <c r="AA1388" s="41"/>
    </row>
    <row r="1389" spans="10:27" x14ac:dyDescent="0.15">
      <c r="J1389" s="41"/>
      <c r="K1389" s="42"/>
      <c r="L1389" s="40"/>
      <c r="M1389" s="41"/>
      <c r="S1389" s="43"/>
      <c r="AA1389" s="41"/>
    </row>
    <row r="1390" spans="10:27" x14ac:dyDescent="0.15">
      <c r="J1390" s="41"/>
      <c r="K1390" s="42"/>
      <c r="L1390" s="40"/>
      <c r="M1390" s="41"/>
      <c r="S1390" s="43"/>
      <c r="AA1390" s="41"/>
    </row>
    <row r="1391" spans="10:27" x14ac:dyDescent="0.15">
      <c r="J1391" s="41"/>
      <c r="K1391" s="42"/>
      <c r="L1391" s="40"/>
      <c r="M1391" s="41"/>
      <c r="S1391" s="43"/>
      <c r="AA1391" s="41"/>
    </row>
    <row r="1392" spans="10:27" x14ac:dyDescent="0.15">
      <c r="J1392" s="41"/>
      <c r="K1392" s="42"/>
      <c r="L1392" s="40"/>
      <c r="M1392" s="41"/>
      <c r="S1392" s="43"/>
      <c r="AA1392" s="41"/>
    </row>
    <row r="1393" spans="10:27" x14ac:dyDescent="0.15">
      <c r="J1393" s="41"/>
      <c r="K1393" s="42"/>
      <c r="L1393" s="40"/>
      <c r="M1393" s="41"/>
      <c r="S1393" s="43"/>
      <c r="AA1393" s="41"/>
    </row>
    <row r="1394" spans="10:27" x14ac:dyDescent="0.15">
      <c r="J1394" s="41"/>
      <c r="K1394" s="42"/>
      <c r="L1394" s="40"/>
      <c r="M1394" s="41"/>
      <c r="S1394" s="43"/>
      <c r="AA1394" s="41"/>
    </row>
    <row r="1395" spans="10:27" x14ac:dyDescent="0.15">
      <c r="J1395" s="41"/>
      <c r="K1395" s="42"/>
      <c r="L1395" s="40"/>
      <c r="M1395" s="41"/>
      <c r="S1395" s="43"/>
      <c r="AA1395" s="41"/>
    </row>
    <row r="1396" spans="10:27" x14ac:dyDescent="0.15">
      <c r="J1396" s="41"/>
      <c r="K1396" s="42"/>
      <c r="L1396" s="40"/>
      <c r="M1396" s="41"/>
      <c r="S1396" s="43"/>
      <c r="AA1396" s="41"/>
    </row>
    <row r="1397" spans="10:27" x14ac:dyDescent="0.15">
      <c r="J1397" s="41"/>
      <c r="K1397" s="42"/>
      <c r="L1397" s="40"/>
      <c r="M1397" s="41"/>
      <c r="S1397" s="43"/>
      <c r="AA1397" s="41"/>
    </row>
    <row r="1398" spans="10:27" x14ac:dyDescent="0.15">
      <c r="J1398" s="41"/>
      <c r="K1398" s="42"/>
      <c r="L1398" s="40"/>
      <c r="M1398" s="41"/>
      <c r="S1398" s="43"/>
      <c r="AA1398" s="41"/>
    </row>
    <row r="1399" spans="10:27" x14ac:dyDescent="0.15">
      <c r="J1399" s="41"/>
      <c r="K1399" s="42"/>
      <c r="L1399" s="40"/>
      <c r="M1399" s="41"/>
      <c r="S1399" s="43"/>
      <c r="AA1399" s="41"/>
    </row>
    <row r="1400" spans="10:27" x14ac:dyDescent="0.15">
      <c r="J1400" s="41"/>
      <c r="K1400" s="42"/>
      <c r="L1400" s="40"/>
      <c r="M1400" s="41"/>
      <c r="S1400" s="43"/>
      <c r="AA1400" s="41"/>
    </row>
    <row r="1401" spans="10:27" x14ac:dyDescent="0.15">
      <c r="J1401" s="41"/>
      <c r="K1401" s="42"/>
      <c r="L1401" s="40"/>
      <c r="M1401" s="41"/>
      <c r="S1401" s="43"/>
      <c r="AA1401" s="41"/>
    </row>
    <row r="1402" spans="10:27" x14ac:dyDescent="0.15">
      <c r="J1402" s="41"/>
      <c r="K1402" s="42"/>
      <c r="L1402" s="40"/>
      <c r="M1402" s="41"/>
      <c r="S1402" s="43"/>
      <c r="AA1402" s="41"/>
    </row>
    <row r="1403" spans="10:27" x14ac:dyDescent="0.15">
      <c r="J1403" s="41"/>
      <c r="K1403" s="42"/>
      <c r="L1403" s="40"/>
      <c r="M1403" s="41"/>
      <c r="S1403" s="43"/>
      <c r="AA1403" s="41"/>
    </row>
    <row r="1404" spans="10:27" x14ac:dyDescent="0.15">
      <c r="J1404" s="41"/>
      <c r="K1404" s="42"/>
      <c r="L1404" s="40"/>
      <c r="M1404" s="41"/>
      <c r="S1404" s="43"/>
      <c r="AA1404" s="41"/>
    </row>
    <row r="1405" spans="10:27" x14ac:dyDescent="0.15">
      <c r="J1405" s="41"/>
      <c r="K1405" s="42"/>
      <c r="L1405" s="40"/>
      <c r="M1405" s="41"/>
      <c r="S1405" s="43"/>
      <c r="AA1405" s="41"/>
    </row>
    <row r="1406" spans="10:27" x14ac:dyDescent="0.15">
      <c r="J1406" s="41"/>
      <c r="K1406" s="42"/>
      <c r="L1406" s="40"/>
      <c r="M1406" s="41"/>
      <c r="S1406" s="43"/>
      <c r="AA1406" s="41"/>
    </row>
    <row r="1407" spans="10:27" x14ac:dyDescent="0.15">
      <c r="J1407" s="41"/>
      <c r="K1407" s="42"/>
      <c r="L1407" s="40"/>
      <c r="M1407" s="41"/>
      <c r="S1407" s="43"/>
      <c r="AA1407" s="41"/>
    </row>
    <row r="1408" spans="10:27" x14ac:dyDescent="0.15">
      <c r="J1408" s="41"/>
      <c r="K1408" s="42"/>
      <c r="L1408" s="40"/>
      <c r="M1408" s="41"/>
      <c r="S1408" s="43"/>
      <c r="AA1408" s="41"/>
    </row>
    <row r="1409" spans="10:27" x14ac:dyDescent="0.15">
      <c r="J1409" s="41"/>
      <c r="K1409" s="42"/>
      <c r="L1409" s="40"/>
      <c r="M1409" s="41"/>
      <c r="S1409" s="43"/>
      <c r="AA1409" s="41"/>
    </row>
    <row r="1410" spans="10:27" x14ac:dyDescent="0.15">
      <c r="J1410" s="41"/>
      <c r="K1410" s="42"/>
      <c r="L1410" s="40"/>
      <c r="M1410" s="41"/>
      <c r="S1410" s="43"/>
      <c r="AA1410" s="41"/>
    </row>
    <row r="1411" spans="10:27" x14ac:dyDescent="0.15">
      <c r="J1411" s="41"/>
      <c r="K1411" s="42"/>
      <c r="L1411" s="40"/>
      <c r="M1411" s="41"/>
      <c r="S1411" s="43"/>
      <c r="AA1411" s="41"/>
    </row>
    <row r="1412" spans="10:27" x14ac:dyDescent="0.15">
      <c r="J1412" s="41"/>
      <c r="K1412" s="42"/>
      <c r="L1412" s="40"/>
      <c r="M1412" s="41"/>
      <c r="S1412" s="43"/>
      <c r="AA1412" s="41"/>
    </row>
    <row r="1413" spans="10:27" x14ac:dyDescent="0.15">
      <c r="J1413" s="41"/>
      <c r="K1413" s="42"/>
      <c r="L1413" s="40"/>
      <c r="M1413" s="41"/>
      <c r="S1413" s="43"/>
      <c r="AA1413" s="41"/>
    </row>
    <row r="1414" spans="10:27" x14ac:dyDescent="0.15">
      <c r="J1414" s="41"/>
      <c r="K1414" s="42"/>
      <c r="L1414" s="40"/>
      <c r="M1414" s="41"/>
      <c r="S1414" s="43"/>
      <c r="AA1414" s="41"/>
    </row>
    <row r="1415" spans="10:27" x14ac:dyDescent="0.15">
      <c r="J1415" s="41"/>
      <c r="K1415" s="42"/>
      <c r="L1415" s="40"/>
      <c r="M1415" s="41"/>
      <c r="S1415" s="43"/>
      <c r="AA1415" s="41"/>
    </row>
    <row r="1416" spans="10:27" x14ac:dyDescent="0.15">
      <c r="J1416" s="41"/>
      <c r="K1416" s="42"/>
      <c r="L1416" s="40"/>
      <c r="M1416" s="41"/>
      <c r="S1416" s="43"/>
      <c r="AA1416" s="41"/>
    </row>
    <row r="1417" spans="10:27" x14ac:dyDescent="0.15">
      <c r="J1417" s="41"/>
      <c r="K1417" s="42"/>
      <c r="L1417" s="40"/>
      <c r="M1417" s="41"/>
      <c r="S1417" s="43"/>
      <c r="AA1417" s="41"/>
    </row>
    <row r="1418" spans="10:27" x14ac:dyDescent="0.15">
      <c r="J1418" s="41"/>
      <c r="K1418" s="42"/>
      <c r="L1418" s="40"/>
      <c r="M1418" s="41"/>
      <c r="S1418" s="43"/>
      <c r="AA1418" s="41"/>
    </row>
    <row r="1419" spans="10:27" x14ac:dyDescent="0.15">
      <c r="J1419" s="41"/>
      <c r="K1419" s="42"/>
      <c r="L1419" s="40"/>
      <c r="M1419" s="41"/>
      <c r="S1419" s="43"/>
      <c r="AA1419" s="41"/>
    </row>
    <row r="1420" spans="10:27" x14ac:dyDescent="0.15">
      <c r="J1420" s="41"/>
      <c r="K1420" s="42"/>
      <c r="L1420" s="40"/>
      <c r="M1420" s="41"/>
      <c r="S1420" s="43"/>
      <c r="AA1420" s="41"/>
    </row>
    <row r="1421" spans="10:27" x14ac:dyDescent="0.15">
      <c r="J1421" s="41"/>
      <c r="K1421" s="42"/>
      <c r="L1421" s="40"/>
      <c r="M1421" s="41"/>
      <c r="S1421" s="43"/>
      <c r="AA1421" s="41"/>
    </row>
    <row r="1422" spans="10:27" x14ac:dyDescent="0.15">
      <c r="J1422" s="41"/>
      <c r="K1422" s="42"/>
      <c r="L1422" s="40"/>
      <c r="M1422" s="41"/>
      <c r="S1422" s="43"/>
      <c r="AA1422" s="41"/>
    </row>
    <row r="1423" spans="10:27" x14ac:dyDescent="0.15">
      <c r="J1423" s="41"/>
      <c r="K1423" s="42"/>
      <c r="L1423" s="40"/>
      <c r="M1423" s="41"/>
      <c r="S1423" s="43"/>
      <c r="AA1423" s="41"/>
    </row>
    <row r="1424" spans="10:27" x14ac:dyDescent="0.15">
      <c r="J1424" s="41"/>
      <c r="K1424" s="42"/>
      <c r="L1424" s="40"/>
      <c r="M1424" s="41"/>
      <c r="S1424" s="43"/>
      <c r="AA1424" s="41"/>
    </row>
    <row r="1425" spans="10:27" x14ac:dyDescent="0.15">
      <c r="J1425" s="41"/>
      <c r="K1425" s="42"/>
      <c r="L1425" s="40"/>
      <c r="M1425" s="41"/>
      <c r="S1425" s="43"/>
      <c r="AA1425" s="41"/>
    </row>
    <row r="1426" spans="10:27" x14ac:dyDescent="0.15">
      <c r="J1426" s="41"/>
      <c r="K1426" s="42"/>
      <c r="L1426" s="40"/>
      <c r="M1426" s="41"/>
      <c r="S1426" s="43"/>
      <c r="AA1426" s="41"/>
    </row>
    <row r="1427" spans="10:27" x14ac:dyDescent="0.15">
      <c r="J1427" s="41"/>
      <c r="K1427" s="42"/>
      <c r="L1427" s="40"/>
      <c r="M1427" s="41"/>
      <c r="S1427" s="43"/>
      <c r="AA1427" s="41"/>
    </row>
    <row r="1428" spans="10:27" x14ac:dyDescent="0.15">
      <c r="J1428" s="41"/>
      <c r="K1428" s="42"/>
      <c r="L1428" s="40"/>
      <c r="M1428" s="41"/>
      <c r="S1428" s="43"/>
      <c r="AA1428" s="41"/>
    </row>
    <row r="1429" spans="10:27" x14ac:dyDescent="0.15">
      <c r="J1429" s="41"/>
      <c r="K1429" s="42"/>
      <c r="L1429" s="40"/>
      <c r="M1429" s="41"/>
      <c r="S1429" s="43"/>
      <c r="AA1429" s="41"/>
    </row>
    <row r="1430" spans="10:27" x14ac:dyDescent="0.15">
      <c r="J1430" s="41"/>
      <c r="K1430" s="42"/>
      <c r="L1430" s="40"/>
      <c r="M1430" s="41"/>
      <c r="S1430" s="43"/>
      <c r="AA1430" s="41"/>
    </row>
    <row r="1431" spans="10:27" x14ac:dyDescent="0.15">
      <c r="J1431" s="41"/>
      <c r="K1431" s="42"/>
      <c r="L1431" s="40"/>
      <c r="M1431" s="41"/>
      <c r="S1431" s="43"/>
      <c r="AA1431" s="41"/>
    </row>
    <row r="1432" spans="10:27" x14ac:dyDescent="0.15">
      <c r="J1432" s="41"/>
      <c r="K1432" s="42"/>
      <c r="L1432" s="40"/>
      <c r="M1432" s="41"/>
      <c r="S1432" s="43"/>
      <c r="AA1432" s="41"/>
    </row>
    <row r="1433" spans="10:27" x14ac:dyDescent="0.15">
      <c r="J1433" s="41"/>
      <c r="K1433" s="42"/>
      <c r="L1433" s="40"/>
      <c r="M1433" s="41"/>
      <c r="S1433" s="43"/>
      <c r="AA1433" s="41"/>
    </row>
    <row r="1434" spans="10:27" x14ac:dyDescent="0.15">
      <c r="J1434" s="41"/>
      <c r="K1434" s="42"/>
      <c r="L1434" s="40"/>
      <c r="M1434" s="41"/>
      <c r="S1434" s="43"/>
      <c r="AA1434" s="41"/>
    </row>
    <row r="1435" spans="10:27" x14ac:dyDescent="0.15">
      <c r="J1435" s="41"/>
      <c r="K1435" s="42"/>
      <c r="L1435" s="40"/>
      <c r="M1435" s="41"/>
      <c r="S1435" s="43"/>
      <c r="AA1435" s="41"/>
    </row>
    <row r="1436" spans="10:27" x14ac:dyDescent="0.15">
      <c r="J1436" s="41"/>
      <c r="K1436" s="42"/>
      <c r="L1436" s="40"/>
      <c r="M1436" s="41"/>
      <c r="S1436" s="43"/>
      <c r="AA1436" s="41"/>
    </row>
    <row r="1437" spans="10:27" x14ac:dyDescent="0.15">
      <c r="J1437" s="41"/>
      <c r="K1437" s="42"/>
      <c r="L1437" s="40"/>
      <c r="M1437" s="41"/>
      <c r="S1437" s="43"/>
      <c r="AA1437" s="41"/>
    </row>
    <row r="1438" spans="10:27" x14ac:dyDescent="0.15">
      <c r="J1438" s="41"/>
      <c r="K1438" s="42"/>
      <c r="L1438" s="40"/>
      <c r="M1438" s="41"/>
      <c r="S1438" s="43"/>
      <c r="AA1438" s="41"/>
    </row>
    <row r="1439" spans="10:27" x14ac:dyDescent="0.15">
      <c r="J1439" s="41"/>
      <c r="K1439" s="42"/>
      <c r="L1439" s="40"/>
      <c r="M1439" s="41"/>
      <c r="S1439" s="43"/>
      <c r="AA1439" s="41"/>
    </row>
    <row r="1440" spans="10:27" x14ac:dyDescent="0.15">
      <c r="J1440" s="41"/>
      <c r="K1440" s="42"/>
      <c r="L1440" s="40"/>
      <c r="M1440" s="41"/>
      <c r="S1440" s="43"/>
      <c r="AA1440" s="41"/>
    </row>
    <row r="1441" spans="10:27" x14ac:dyDescent="0.15">
      <c r="J1441" s="41"/>
      <c r="K1441" s="42"/>
      <c r="L1441" s="40"/>
      <c r="M1441" s="41"/>
      <c r="S1441" s="43"/>
      <c r="AA1441" s="41"/>
    </row>
    <row r="1442" spans="10:27" x14ac:dyDescent="0.15">
      <c r="J1442" s="41"/>
      <c r="K1442" s="42"/>
      <c r="L1442" s="40"/>
      <c r="M1442" s="41"/>
      <c r="S1442" s="43"/>
      <c r="AA1442" s="41"/>
    </row>
    <row r="1443" spans="10:27" x14ac:dyDescent="0.15">
      <c r="J1443" s="41"/>
      <c r="K1443" s="42"/>
      <c r="L1443" s="40"/>
      <c r="M1443" s="41"/>
      <c r="S1443" s="43"/>
      <c r="AA1443" s="41"/>
    </row>
    <row r="1444" spans="10:27" x14ac:dyDescent="0.15">
      <c r="J1444" s="41"/>
      <c r="K1444" s="42"/>
      <c r="L1444" s="40"/>
      <c r="M1444" s="41"/>
      <c r="S1444" s="43"/>
      <c r="AA1444" s="41"/>
    </row>
    <row r="1445" spans="10:27" x14ac:dyDescent="0.15">
      <c r="J1445" s="41"/>
      <c r="K1445" s="42"/>
      <c r="L1445" s="40"/>
      <c r="M1445" s="41"/>
      <c r="S1445" s="43"/>
      <c r="AA1445" s="41"/>
    </row>
    <row r="1446" spans="10:27" x14ac:dyDescent="0.15">
      <c r="J1446" s="41"/>
      <c r="K1446" s="42"/>
      <c r="L1446" s="40"/>
      <c r="M1446" s="41"/>
      <c r="S1446" s="43"/>
      <c r="AA1446" s="41"/>
    </row>
    <row r="1447" spans="10:27" x14ac:dyDescent="0.15">
      <c r="J1447" s="41"/>
      <c r="K1447" s="42"/>
      <c r="L1447" s="40"/>
      <c r="M1447" s="41"/>
      <c r="S1447" s="43"/>
      <c r="AA1447" s="41"/>
    </row>
    <row r="1448" spans="10:27" x14ac:dyDescent="0.15">
      <c r="J1448" s="41"/>
      <c r="K1448" s="42"/>
      <c r="L1448" s="40"/>
      <c r="M1448" s="41"/>
      <c r="S1448" s="43"/>
      <c r="AA1448" s="41"/>
    </row>
    <row r="1449" spans="10:27" x14ac:dyDescent="0.15">
      <c r="J1449" s="41"/>
      <c r="K1449" s="42"/>
      <c r="L1449" s="40"/>
      <c r="M1449" s="41"/>
      <c r="S1449" s="43"/>
      <c r="AA1449" s="41"/>
    </row>
    <row r="1450" spans="10:27" x14ac:dyDescent="0.15">
      <c r="J1450" s="41"/>
      <c r="K1450" s="42"/>
      <c r="L1450" s="40"/>
      <c r="M1450" s="41"/>
      <c r="S1450" s="43"/>
      <c r="AA1450" s="41"/>
    </row>
    <row r="1451" spans="10:27" x14ac:dyDescent="0.15">
      <c r="J1451" s="41"/>
      <c r="K1451" s="42"/>
      <c r="L1451" s="40"/>
      <c r="M1451" s="41"/>
      <c r="S1451" s="43"/>
      <c r="AA1451" s="41"/>
    </row>
    <row r="1452" spans="10:27" x14ac:dyDescent="0.15">
      <c r="J1452" s="41"/>
      <c r="K1452" s="42"/>
      <c r="L1452" s="40"/>
      <c r="M1452" s="41"/>
      <c r="S1452" s="43"/>
      <c r="AA1452" s="41"/>
    </row>
    <row r="1453" spans="10:27" x14ac:dyDescent="0.15">
      <c r="J1453" s="41"/>
      <c r="K1453" s="42"/>
      <c r="L1453" s="40"/>
      <c r="M1453" s="41"/>
      <c r="S1453" s="43"/>
      <c r="AA1453" s="41"/>
    </row>
    <row r="1454" spans="10:27" x14ac:dyDescent="0.15">
      <c r="J1454" s="41"/>
      <c r="K1454" s="42"/>
      <c r="L1454" s="40"/>
      <c r="M1454" s="41"/>
      <c r="S1454" s="43"/>
      <c r="AA1454" s="41"/>
    </row>
    <row r="1455" spans="10:27" x14ac:dyDescent="0.15">
      <c r="J1455" s="41"/>
      <c r="K1455" s="42"/>
      <c r="L1455" s="40"/>
      <c r="M1455" s="41"/>
      <c r="S1455" s="43"/>
      <c r="AA1455" s="41"/>
    </row>
    <row r="1456" spans="10:27" x14ac:dyDescent="0.15">
      <c r="J1456" s="41"/>
      <c r="K1456" s="42"/>
      <c r="L1456" s="40"/>
      <c r="M1456" s="41"/>
      <c r="S1456" s="43"/>
      <c r="AA1456" s="41"/>
    </row>
    <row r="1457" spans="10:27" x14ac:dyDescent="0.15">
      <c r="J1457" s="41"/>
      <c r="K1457" s="42"/>
      <c r="L1457" s="40"/>
      <c r="M1457" s="41"/>
      <c r="S1457" s="43"/>
      <c r="AA1457" s="41"/>
    </row>
    <row r="1458" spans="10:27" x14ac:dyDescent="0.15">
      <c r="J1458" s="41"/>
      <c r="K1458" s="42"/>
      <c r="L1458" s="40"/>
      <c r="M1458" s="41"/>
      <c r="S1458" s="43"/>
      <c r="AA1458" s="41"/>
    </row>
    <row r="1459" spans="10:27" x14ac:dyDescent="0.15">
      <c r="J1459" s="41"/>
      <c r="K1459" s="42"/>
      <c r="L1459" s="40"/>
      <c r="M1459" s="41"/>
      <c r="S1459" s="43"/>
      <c r="AA1459" s="41"/>
    </row>
    <row r="1460" spans="10:27" x14ac:dyDescent="0.15">
      <c r="J1460" s="41"/>
      <c r="K1460" s="42"/>
      <c r="L1460" s="40"/>
      <c r="M1460" s="41"/>
      <c r="S1460" s="43"/>
      <c r="AA1460" s="41"/>
    </row>
    <row r="1461" spans="10:27" x14ac:dyDescent="0.15">
      <c r="J1461" s="41"/>
      <c r="K1461" s="42"/>
      <c r="L1461" s="40"/>
      <c r="M1461" s="41"/>
      <c r="S1461" s="43"/>
      <c r="AA1461" s="41"/>
    </row>
    <row r="1462" spans="10:27" x14ac:dyDescent="0.15">
      <c r="J1462" s="41"/>
      <c r="K1462" s="42"/>
      <c r="L1462" s="40"/>
      <c r="M1462" s="41"/>
      <c r="S1462" s="43"/>
      <c r="AA1462" s="41"/>
    </row>
    <row r="1463" spans="10:27" x14ac:dyDescent="0.15">
      <c r="J1463" s="41"/>
      <c r="K1463" s="42"/>
      <c r="L1463" s="40"/>
      <c r="M1463" s="41"/>
      <c r="S1463" s="43"/>
      <c r="AA1463" s="41"/>
    </row>
    <row r="1464" spans="10:27" x14ac:dyDescent="0.15">
      <c r="J1464" s="41"/>
      <c r="K1464" s="42"/>
      <c r="L1464" s="40"/>
      <c r="M1464" s="41"/>
      <c r="S1464" s="43"/>
      <c r="AA1464" s="41"/>
    </row>
    <row r="1465" spans="10:27" x14ac:dyDescent="0.15">
      <c r="J1465" s="41"/>
      <c r="K1465" s="42"/>
      <c r="L1465" s="40"/>
      <c r="M1465" s="41"/>
      <c r="S1465" s="43"/>
      <c r="AA1465" s="41"/>
    </row>
    <row r="1466" spans="10:27" x14ac:dyDescent="0.15">
      <c r="J1466" s="41"/>
      <c r="K1466" s="42"/>
      <c r="L1466" s="40"/>
      <c r="M1466" s="41"/>
      <c r="S1466" s="43"/>
      <c r="AA1466" s="41"/>
    </row>
    <row r="1467" spans="10:27" x14ac:dyDescent="0.15">
      <c r="J1467" s="41"/>
      <c r="K1467" s="42"/>
      <c r="L1467" s="40"/>
      <c r="M1467" s="41"/>
      <c r="S1467" s="43"/>
      <c r="AA1467" s="41"/>
    </row>
    <row r="1468" spans="10:27" x14ac:dyDescent="0.15">
      <c r="J1468" s="41"/>
      <c r="K1468" s="42"/>
      <c r="L1468" s="40"/>
      <c r="M1468" s="41"/>
      <c r="S1468" s="43"/>
      <c r="AA1468" s="41"/>
    </row>
    <row r="1469" spans="10:27" x14ac:dyDescent="0.15">
      <c r="J1469" s="41"/>
      <c r="K1469" s="42"/>
      <c r="L1469" s="40"/>
      <c r="M1469" s="41"/>
      <c r="S1469" s="43"/>
      <c r="AA1469" s="41"/>
    </row>
    <row r="1470" spans="10:27" x14ac:dyDescent="0.15">
      <c r="J1470" s="41"/>
      <c r="K1470" s="42"/>
      <c r="L1470" s="40"/>
      <c r="M1470" s="41"/>
      <c r="S1470" s="43"/>
      <c r="AA1470" s="41"/>
    </row>
    <row r="1471" spans="10:27" x14ac:dyDescent="0.15">
      <c r="J1471" s="41"/>
      <c r="K1471" s="42"/>
      <c r="L1471" s="40"/>
      <c r="M1471" s="41"/>
      <c r="S1471" s="43"/>
      <c r="AA1471" s="41"/>
    </row>
    <row r="1472" spans="10:27" x14ac:dyDescent="0.15">
      <c r="J1472" s="41"/>
      <c r="K1472" s="42"/>
      <c r="L1472" s="40"/>
      <c r="M1472" s="41"/>
      <c r="S1472" s="43"/>
      <c r="AA1472" s="41"/>
    </row>
    <row r="1473" spans="10:27" x14ac:dyDescent="0.15">
      <c r="J1473" s="41"/>
      <c r="K1473" s="42"/>
      <c r="L1473" s="40"/>
      <c r="M1473" s="41"/>
      <c r="S1473" s="43"/>
      <c r="AA1473" s="41"/>
    </row>
    <row r="1474" spans="10:27" x14ac:dyDescent="0.15">
      <c r="J1474" s="41"/>
      <c r="K1474" s="42"/>
      <c r="L1474" s="40"/>
      <c r="M1474" s="41"/>
      <c r="S1474" s="43"/>
      <c r="AA1474" s="41"/>
    </row>
    <row r="1475" spans="10:27" x14ac:dyDescent="0.15">
      <c r="J1475" s="41"/>
      <c r="K1475" s="42"/>
      <c r="L1475" s="40"/>
      <c r="M1475" s="41"/>
      <c r="S1475" s="43"/>
      <c r="AA1475" s="41"/>
    </row>
    <row r="1476" spans="10:27" x14ac:dyDescent="0.15">
      <c r="J1476" s="41"/>
      <c r="K1476" s="42"/>
      <c r="L1476" s="40"/>
      <c r="M1476" s="41"/>
      <c r="S1476" s="43"/>
      <c r="AA1476" s="41"/>
    </row>
    <row r="1477" spans="10:27" x14ac:dyDescent="0.15">
      <c r="J1477" s="41"/>
      <c r="K1477" s="42"/>
      <c r="L1477" s="40"/>
      <c r="M1477" s="41"/>
      <c r="S1477" s="43"/>
      <c r="AA1477" s="41"/>
    </row>
    <row r="1478" spans="10:27" x14ac:dyDescent="0.15">
      <c r="J1478" s="41"/>
      <c r="K1478" s="42"/>
      <c r="L1478" s="40"/>
      <c r="M1478" s="41"/>
      <c r="S1478" s="43"/>
      <c r="AA1478" s="41"/>
    </row>
    <row r="1479" spans="10:27" x14ac:dyDescent="0.15">
      <c r="J1479" s="41"/>
      <c r="K1479" s="42"/>
      <c r="L1479" s="40"/>
      <c r="M1479" s="41"/>
      <c r="S1479" s="43"/>
      <c r="AA1479" s="41"/>
    </row>
    <row r="1480" spans="10:27" x14ac:dyDescent="0.15">
      <c r="J1480" s="41"/>
      <c r="K1480" s="42"/>
      <c r="L1480" s="40"/>
      <c r="M1480" s="41"/>
      <c r="S1480" s="43"/>
      <c r="AA1480" s="41"/>
    </row>
    <row r="1481" spans="10:27" x14ac:dyDescent="0.15">
      <c r="J1481" s="41"/>
      <c r="K1481" s="42"/>
      <c r="L1481" s="40"/>
      <c r="M1481" s="41"/>
      <c r="S1481" s="43"/>
      <c r="AA1481" s="41"/>
    </row>
    <row r="1482" spans="10:27" x14ac:dyDescent="0.15">
      <c r="J1482" s="41"/>
      <c r="K1482" s="42"/>
      <c r="L1482" s="40"/>
      <c r="M1482" s="41"/>
      <c r="S1482" s="43"/>
      <c r="AA1482" s="41"/>
    </row>
    <row r="1483" spans="10:27" x14ac:dyDescent="0.15">
      <c r="J1483" s="41"/>
      <c r="K1483" s="42"/>
      <c r="L1483" s="40"/>
      <c r="M1483" s="41"/>
      <c r="S1483" s="43"/>
      <c r="AA1483" s="41"/>
    </row>
    <row r="1484" spans="10:27" x14ac:dyDescent="0.15">
      <c r="J1484" s="41"/>
      <c r="K1484" s="42"/>
      <c r="L1484" s="40"/>
      <c r="M1484" s="41"/>
      <c r="S1484" s="43"/>
      <c r="AA1484" s="41"/>
    </row>
    <row r="1485" spans="10:27" x14ac:dyDescent="0.15">
      <c r="J1485" s="41"/>
      <c r="K1485" s="42"/>
      <c r="L1485" s="40"/>
      <c r="M1485" s="41"/>
      <c r="S1485" s="43"/>
      <c r="AA1485" s="41"/>
    </row>
    <row r="1486" spans="10:27" x14ac:dyDescent="0.15">
      <c r="J1486" s="41"/>
      <c r="K1486" s="42"/>
      <c r="L1486" s="40"/>
      <c r="M1486" s="41"/>
      <c r="S1486" s="43"/>
      <c r="AA1486" s="41"/>
    </row>
    <row r="1487" spans="10:27" x14ac:dyDescent="0.15">
      <c r="J1487" s="41"/>
      <c r="K1487" s="42"/>
      <c r="L1487" s="40"/>
      <c r="M1487" s="41"/>
      <c r="S1487" s="43"/>
      <c r="AA1487" s="41"/>
    </row>
    <row r="1488" spans="10:27" x14ac:dyDescent="0.15">
      <c r="J1488" s="41"/>
      <c r="K1488" s="42"/>
      <c r="L1488" s="40"/>
      <c r="M1488" s="41"/>
      <c r="S1488" s="43"/>
      <c r="AA1488" s="41"/>
    </row>
    <row r="1489" spans="10:27" x14ac:dyDescent="0.15">
      <c r="J1489" s="41"/>
      <c r="K1489" s="42"/>
      <c r="L1489" s="40"/>
      <c r="M1489" s="41"/>
      <c r="S1489" s="43"/>
      <c r="AA1489" s="41"/>
    </row>
    <row r="1490" spans="10:27" x14ac:dyDescent="0.15">
      <c r="J1490" s="41"/>
      <c r="K1490" s="42"/>
      <c r="L1490" s="40"/>
      <c r="M1490" s="41"/>
      <c r="S1490" s="43"/>
      <c r="AA1490" s="41"/>
    </row>
    <row r="1491" spans="10:27" x14ac:dyDescent="0.15">
      <c r="J1491" s="41"/>
      <c r="K1491" s="42"/>
      <c r="L1491" s="40"/>
      <c r="M1491" s="41"/>
      <c r="S1491" s="43"/>
      <c r="AA1491" s="41"/>
    </row>
    <row r="1492" spans="10:27" x14ac:dyDescent="0.15">
      <c r="J1492" s="41"/>
      <c r="K1492" s="42"/>
      <c r="L1492" s="40"/>
      <c r="M1492" s="41"/>
      <c r="S1492" s="43"/>
      <c r="AA1492" s="41"/>
    </row>
    <row r="1493" spans="10:27" x14ac:dyDescent="0.15">
      <c r="J1493" s="41"/>
      <c r="K1493" s="42"/>
      <c r="L1493" s="40"/>
      <c r="M1493" s="41"/>
      <c r="S1493" s="43"/>
      <c r="AA1493" s="41"/>
    </row>
    <row r="1494" spans="10:27" x14ac:dyDescent="0.15">
      <c r="J1494" s="41"/>
      <c r="K1494" s="42"/>
      <c r="L1494" s="40"/>
      <c r="M1494" s="41"/>
      <c r="S1494" s="43"/>
      <c r="AA1494" s="41"/>
    </row>
    <row r="1495" spans="10:27" x14ac:dyDescent="0.15">
      <c r="J1495" s="41"/>
      <c r="K1495" s="42"/>
      <c r="L1495" s="40"/>
      <c r="M1495" s="41"/>
      <c r="S1495" s="43"/>
      <c r="AA1495" s="41"/>
    </row>
    <row r="1496" spans="10:27" x14ac:dyDescent="0.15">
      <c r="J1496" s="41"/>
      <c r="K1496" s="42"/>
      <c r="L1496" s="40"/>
      <c r="M1496" s="41"/>
      <c r="S1496" s="43"/>
      <c r="AA1496" s="41"/>
    </row>
    <row r="1497" spans="10:27" x14ac:dyDescent="0.15">
      <c r="J1497" s="41"/>
      <c r="K1497" s="42"/>
      <c r="L1497" s="40"/>
      <c r="M1497" s="41"/>
      <c r="S1497" s="43"/>
      <c r="AA1497" s="41"/>
    </row>
    <row r="1498" spans="10:27" x14ac:dyDescent="0.15">
      <c r="J1498" s="41"/>
      <c r="K1498" s="42"/>
      <c r="L1498" s="40"/>
      <c r="M1498" s="41"/>
      <c r="S1498" s="43"/>
      <c r="AA1498" s="41"/>
    </row>
    <row r="1499" spans="10:27" x14ac:dyDescent="0.15">
      <c r="J1499" s="41"/>
      <c r="K1499" s="42"/>
      <c r="L1499" s="40"/>
      <c r="M1499" s="41"/>
      <c r="S1499" s="43"/>
      <c r="AA1499" s="41"/>
    </row>
    <row r="1500" spans="10:27" x14ac:dyDescent="0.15">
      <c r="J1500" s="41"/>
      <c r="K1500" s="42"/>
      <c r="L1500" s="40"/>
      <c r="M1500" s="41"/>
      <c r="S1500" s="43"/>
      <c r="AA1500" s="41"/>
    </row>
    <row r="1501" spans="10:27" x14ac:dyDescent="0.15">
      <c r="J1501" s="41"/>
      <c r="K1501" s="42"/>
      <c r="L1501" s="40"/>
      <c r="M1501" s="41"/>
      <c r="S1501" s="43"/>
      <c r="AA1501" s="41"/>
    </row>
    <row r="1502" spans="10:27" x14ac:dyDescent="0.15">
      <c r="J1502" s="41"/>
      <c r="K1502" s="42"/>
      <c r="L1502" s="40"/>
      <c r="M1502" s="41"/>
      <c r="S1502" s="43"/>
      <c r="AA1502" s="41"/>
    </row>
    <row r="1503" spans="10:27" x14ac:dyDescent="0.15">
      <c r="J1503" s="41"/>
      <c r="K1503" s="42"/>
      <c r="L1503" s="40"/>
      <c r="M1503" s="41"/>
      <c r="S1503" s="43"/>
      <c r="AA1503" s="41"/>
    </row>
    <row r="1504" spans="10:27" x14ac:dyDescent="0.15">
      <c r="J1504" s="41"/>
      <c r="K1504" s="42"/>
      <c r="L1504" s="40"/>
      <c r="M1504" s="41"/>
      <c r="S1504" s="43"/>
      <c r="AA1504" s="41"/>
    </row>
    <row r="1505" spans="10:27" x14ac:dyDescent="0.15">
      <c r="J1505" s="41"/>
      <c r="K1505" s="42"/>
      <c r="L1505" s="40"/>
      <c r="M1505" s="41"/>
      <c r="S1505" s="43"/>
      <c r="AA1505" s="41"/>
    </row>
    <row r="1506" spans="10:27" x14ac:dyDescent="0.15">
      <c r="J1506" s="41"/>
      <c r="K1506" s="42"/>
      <c r="L1506" s="40"/>
      <c r="M1506" s="41"/>
      <c r="S1506" s="43"/>
      <c r="AA1506" s="41"/>
    </row>
    <row r="1507" spans="10:27" x14ac:dyDescent="0.15">
      <c r="J1507" s="41"/>
      <c r="K1507" s="42"/>
      <c r="L1507" s="40"/>
      <c r="M1507" s="41"/>
      <c r="S1507" s="43"/>
      <c r="AA1507" s="41"/>
    </row>
    <row r="1508" spans="10:27" x14ac:dyDescent="0.15">
      <c r="J1508" s="41"/>
      <c r="K1508" s="42"/>
      <c r="L1508" s="40"/>
      <c r="M1508" s="41"/>
      <c r="S1508" s="43"/>
      <c r="AA1508" s="41"/>
    </row>
    <row r="1509" spans="10:27" x14ac:dyDescent="0.15">
      <c r="J1509" s="41"/>
      <c r="K1509" s="42"/>
      <c r="L1509" s="40"/>
      <c r="M1509" s="41"/>
      <c r="S1509" s="43"/>
      <c r="AA1509" s="41"/>
    </row>
    <row r="1510" spans="10:27" x14ac:dyDescent="0.15">
      <c r="J1510" s="41"/>
      <c r="K1510" s="42"/>
      <c r="L1510" s="40"/>
      <c r="M1510" s="41"/>
      <c r="S1510" s="43"/>
      <c r="AA1510" s="41"/>
    </row>
    <row r="1511" spans="10:27" x14ac:dyDescent="0.15">
      <c r="J1511" s="41"/>
      <c r="K1511" s="42"/>
      <c r="L1511" s="40"/>
      <c r="M1511" s="41"/>
      <c r="S1511" s="43"/>
      <c r="AA1511" s="41"/>
    </row>
    <row r="1512" spans="10:27" x14ac:dyDescent="0.15">
      <c r="J1512" s="41"/>
      <c r="K1512" s="42"/>
      <c r="L1512" s="40"/>
      <c r="M1512" s="41"/>
      <c r="S1512" s="43"/>
      <c r="AA1512" s="41"/>
    </row>
    <row r="1513" spans="10:27" x14ac:dyDescent="0.15">
      <c r="J1513" s="41"/>
      <c r="K1513" s="42"/>
      <c r="L1513" s="40"/>
      <c r="M1513" s="41"/>
      <c r="S1513" s="43"/>
      <c r="AA1513" s="41"/>
    </row>
    <row r="1514" spans="10:27" x14ac:dyDescent="0.15">
      <c r="J1514" s="41"/>
      <c r="K1514" s="42"/>
      <c r="L1514" s="40"/>
      <c r="M1514" s="41"/>
      <c r="S1514" s="43"/>
      <c r="AA1514" s="41"/>
    </row>
    <row r="1515" spans="10:27" x14ac:dyDescent="0.15">
      <c r="J1515" s="41"/>
      <c r="K1515" s="42"/>
      <c r="L1515" s="40"/>
      <c r="M1515" s="41"/>
      <c r="S1515" s="43"/>
      <c r="AA1515" s="41"/>
    </row>
    <row r="1516" spans="10:27" x14ac:dyDescent="0.15">
      <c r="J1516" s="41"/>
      <c r="K1516" s="42"/>
      <c r="L1516" s="40"/>
      <c r="M1516" s="41"/>
      <c r="S1516" s="43"/>
      <c r="AA1516" s="41"/>
    </row>
    <row r="1517" spans="10:27" x14ac:dyDescent="0.15">
      <c r="J1517" s="41"/>
      <c r="K1517" s="42"/>
      <c r="L1517" s="40"/>
      <c r="M1517" s="41"/>
      <c r="S1517" s="43"/>
      <c r="AA1517" s="41"/>
    </row>
    <row r="1518" spans="10:27" x14ac:dyDescent="0.15">
      <c r="J1518" s="41"/>
      <c r="K1518" s="42"/>
      <c r="L1518" s="40"/>
      <c r="M1518" s="41"/>
      <c r="S1518" s="43"/>
      <c r="AA1518" s="41"/>
    </row>
    <row r="1519" spans="10:27" x14ac:dyDescent="0.15">
      <c r="J1519" s="41"/>
      <c r="K1519" s="42"/>
      <c r="L1519" s="40"/>
      <c r="M1519" s="41"/>
      <c r="S1519" s="43"/>
      <c r="AA1519" s="41"/>
    </row>
    <row r="1520" spans="10:27" x14ac:dyDescent="0.15">
      <c r="J1520" s="41"/>
      <c r="K1520" s="42"/>
      <c r="L1520" s="40"/>
      <c r="M1520" s="41"/>
      <c r="S1520" s="43"/>
      <c r="AA1520" s="41"/>
    </row>
    <row r="1521" spans="10:27" x14ac:dyDescent="0.15">
      <c r="J1521" s="41"/>
      <c r="K1521" s="42"/>
      <c r="L1521" s="40"/>
      <c r="M1521" s="41"/>
      <c r="S1521" s="43"/>
      <c r="AA1521" s="41"/>
    </row>
    <row r="1522" spans="10:27" x14ac:dyDescent="0.15">
      <c r="J1522" s="41"/>
      <c r="K1522" s="42"/>
      <c r="L1522" s="40"/>
      <c r="M1522" s="41"/>
      <c r="S1522" s="43"/>
      <c r="AA1522" s="41"/>
    </row>
    <row r="1523" spans="10:27" x14ac:dyDescent="0.15">
      <c r="J1523" s="41"/>
      <c r="K1523" s="42"/>
      <c r="L1523" s="40"/>
      <c r="M1523" s="41"/>
      <c r="S1523" s="43"/>
      <c r="AA1523" s="41"/>
    </row>
    <row r="1524" spans="10:27" x14ac:dyDescent="0.15">
      <c r="J1524" s="41"/>
      <c r="K1524" s="42"/>
      <c r="L1524" s="40"/>
      <c r="M1524" s="41"/>
      <c r="S1524" s="43"/>
      <c r="AA1524" s="41"/>
    </row>
    <row r="1525" spans="10:27" x14ac:dyDescent="0.15">
      <c r="J1525" s="41"/>
      <c r="K1525" s="42"/>
      <c r="L1525" s="40"/>
      <c r="M1525" s="41"/>
      <c r="S1525" s="43"/>
      <c r="AA1525" s="41"/>
    </row>
    <row r="1526" spans="10:27" x14ac:dyDescent="0.15">
      <c r="J1526" s="41"/>
      <c r="K1526" s="42"/>
      <c r="L1526" s="40"/>
      <c r="M1526" s="41"/>
      <c r="S1526" s="43"/>
      <c r="AA1526" s="41"/>
    </row>
    <row r="1527" spans="10:27" x14ac:dyDescent="0.15">
      <c r="J1527" s="41"/>
      <c r="K1527" s="42"/>
      <c r="L1527" s="40"/>
      <c r="M1527" s="41"/>
      <c r="S1527" s="43"/>
      <c r="AA1527" s="41"/>
    </row>
    <row r="1528" spans="10:27" x14ac:dyDescent="0.15">
      <c r="J1528" s="41"/>
      <c r="K1528" s="42"/>
      <c r="L1528" s="40"/>
      <c r="M1528" s="41"/>
      <c r="S1528" s="43"/>
      <c r="AA1528" s="41"/>
    </row>
    <row r="1529" spans="10:27" x14ac:dyDescent="0.15">
      <c r="J1529" s="41"/>
      <c r="K1529" s="42"/>
      <c r="L1529" s="40"/>
      <c r="M1529" s="41"/>
      <c r="S1529" s="43"/>
      <c r="AA1529" s="41"/>
    </row>
    <row r="1530" spans="10:27" x14ac:dyDescent="0.15">
      <c r="J1530" s="41"/>
      <c r="K1530" s="42"/>
      <c r="L1530" s="40"/>
      <c r="M1530" s="41"/>
      <c r="S1530" s="43"/>
      <c r="AA1530" s="41"/>
    </row>
    <row r="1531" spans="10:27" x14ac:dyDescent="0.15">
      <c r="J1531" s="41"/>
      <c r="K1531" s="42"/>
      <c r="L1531" s="40"/>
      <c r="M1531" s="41"/>
      <c r="S1531" s="43"/>
      <c r="AA1531" s="41"/>
    </row>
    <row r="1532" spans="10:27" x14ac:dyDescent="0.15">
      <c r="J1532" s="41"/>
      <c r="K1532" s="42"/>
      <c r="L1532" s="40"/>
      <c r="M1532" s="41"/>
      <c r="S1532" s="43"/>
      <c r="AA1532" s="41"/>
    </row>
    <row r="1533" spans="10:27" x14ac:dyDescent="0.15">
      <c r="J1533" s="41"/>
      <c r="K1533" s="42"/>
      <c r="L1533" s="40"/>
      <c r="M1533" s="41"/>
      <c r="S1533" s="43"/>
      <c r="AA1533" s="41"/>
    </row>
    <row r="1534" spans="10:27" x14ac:dyDescent="0.15">
      <c r="J1534" s="41"/>
      <c r="K1534" s="42"/>
      <c r="L1534" s="40"/>
      <c r="M1534" s="41"/>
      <c r="S1534" s="43"/>
      <c r="AA1534" s="41"/>
    </row>
    <row r="1535" spans="10:27" x14ac:dyDescent="0.15">
      <c r="J1535" s="41"/>
      <c r="K1535" s="42"/>
      <c r="L1535" s="40"/>
      <c r="M1535" s="41"/>
      <c r="S1535" s="43"/>
      <c r="AA1535" s="41"/>
    </row>
    <row r="1536" spans="10:27" x14ac:dyDescent="0.15">
      <c r="J1536" s="41"/>
      <c r="K1536" s="42"/>
      <c r="L1536" s="40"/>
      <c r="M1536" s="41"/>
      <c r="S1536" s="43"/>
      <c r="AA1536" s="41"/>
    </row>
    <row r="1537" spans="10:27" x14ac:dyDescent="0.15">
      <c r="J1537" s="41"/>
      <c r="K1537" s="42"/>
      <c r="L1537" s="40"/>
      <c r="M1537" s="41"/>
      <c r="S1537" s="43"/>
      <c r="AA1537" s="41"/>
    </row>
    <row r="1538" spans="10:27" x14ac:dyDescent="0.15">
      <c r="J1538" s="41"/>
      <c r="K1538" s="42"/>
      <c r="L1538" s="40"/>
      <c r="M1538" s="41"/>
      <c r="S1538" s="43"/>
      <c r="AA1538" s="41"/>
    </row>
    <row r="1539" spans="10:27" x14ac:dyDescent="0.15">
      <c r="J1539" s="41"/>
      <c r="K1539" s="42"/>
      <c r="L1539" s="40"/>
      <c r="M1539" s="41"/>
      <c r="S1539" s="43"/>
      <c r="AA1539" s="41"/>
    </row>
    <row r="1540" spans="10:27" x14ac:dyDescent="0.15">
      <c r="J1540" s="41"/>
      <c r="K1540" s="42"/>
      <c r="L1540" s="40"/>
      <c r="M1540" s="41"/>
      <c r="S1540" s="43"/>
      <c r="AA1540" s="41"/>
    </row>
    <row r="1541" spans="10:27" x14ac:dyDescent="0.15">
      <c r="J1541" s="41"/>
      <c r="K1541" s="42"/>
      <c r="L1541" s="40"/>
      <c r="M1541" s="41"/>
      <c r="S1541" s="43"/>
      <c r="AA1541" s="41"/>
    </row>
    <row r="1542" spans="10:27" x14ac:dyDescent="0.15">
      <c r="J1542" s="41"/>
      <c r="K1542" s="42"/>
      <c r="L1542" s="40"/>
      <c r="M1542" s="41"/>
      <c r="S1542" s="43"/>
      <c r="AA1542" s="41"/>
    </row>
    <row r="1543" spans="10:27" x14ac:dyDescent="0.15">
      <c r="J1543" s="41"/>
      <c r="K1543" s="42"/>
      <c r="L1543" s="40"/>
      <c r="M1543" s="41"/>
      <c r="S1543" s="43"/>
      <c r="AA1543" s="41"/>
    </row>
    <row r="1544" spans="10:27" x14ac:dyDescent="0.15">
      <c r="J1544" s="41"/>
      <c r="K1544" s="42"/>
      <c r="L1544" s="40"/>
      <c r="M1544" s="41"/>
      <c r="S1544" s="43"/>
      <c r="AA1544" s="41"/>
    </row>
    <row r="1545" spans="10:27" x14ac:dyDescent="0.15">
      <c r="J1545" s="41"/>
      <c r="K1545" s="42"/>
      <c r="L1545" s="40"/>
      <c r="M1545" s="41"/>
      <c r="S1545" s="43"/>
      <c r="AA1545" s="41"/>
    </row>
    <row r="1546" spans="10:27" x14ac:dyDescent="0.15">
      <c r="J1546" s="41"/>
      <c r="K1546" s="42"/>
      <c r="L1546" s="40"/>
      <c r="M1546" s="41"/>
      <c r="S1546" s="43"/>
      <c r="AA1546" s="41"/>
    </row>
    <row r="1547" spans="10:27" x14ac:dyDescent="0.15">
      <c r="J1547" s="41"/>
      <c r="K1547" s="42"/>
      <c r="L1547" s="40"/>
      <c r="M1547" s="41"/>
      <c r="S1547" s="43"/>
      <c r="AA1547" s="41"/>
    </row>
    <row r="1548" spans="10:27" x14ac:dyDescent="0.15">
      <c r="J1548" s="41"/>
      <c r="K1548" s="42"/>
      <c r="L1548" s="40"/>
      <c r="M1548" s="41"/>
      <c r="S1548" s="43"/>
      <c r="AA1548" s="41"/>
    </row>
    <row r="1549" spans="10:27" x14ac:dyDescent="0.15">
      <c r="J1549" s="41"/>
      <c r="K1549" s="42"/>
      <c r="L1549" s="40"/>
      <c r="M1549" s="41"/>
      <c r="S1549" s="43"/>
      <c r="AA1549" s="41"/>
    </row>
    <row r="1550" spans="10:27" x14ac:dyDescent="0.15">
      <c r="J1550" s="41"/>
      <c r="K1550" s="42"/>
      <c r="L1550" s="40"/>
      <c r="M1550" s="41"/>
      <c r="S1550" s="43"/>
      <c r="AA1550" s="41"/>
    </row>
    <row r="1551" spans="10:27" x14ac:dyDescent="0.15">
      <c r="J1551" s="41"/>
      <c r="K1551" s="42"/>
      <c r="L1551" s="40"/>
      <c r="M1551" s="41"/>
      <c r="S1551" s="43"/>
      <c r="AA1551" s="41"/>
    </row>
    <row r="1552" spans="10:27" x14ac:dyDescent="0.15">
      <c r="J1552" s="41"/>
      <c r="K1552" s="42"/>
      <c r="L1552" s="40"/>
      <c r="M1552" s="41"/>
      <c r="S1552" s="43"/>
      <c r="AA1552" s="41"/>
    </row>
    <row r="1553" spans="10:27" x14ac:dyDescent="0.15">
      <c r="J1553" s="41"/>
      <c r="K1553" s="42"/>
      <c r="L1553" s="40"/>
      <c r="M1553" s="41"/>
      <c r="S1553" s="43"/>
      <c r="AA1553" s="41"/>
    </row>
    <row r="1554" spans="10:27" x14ac:dyDescent="0.15">
      <c r="J1554" s="41"/>
      <c r="K1554" s="42"/>
      <c r="L1554" s="40"/>
      <c r="M1554" s="41"/>
      <c r="S1554" s="43"/>
      <c r="AA1554" s="41"/>
    </row>
    <row r="1555" spans="10:27" x14ac:dyDescent="0.15">
      <c r="J1555" s="41"/>
      <c r="K1555" s="42"/>
      <c r="L1555" s="40"/>
      <c r="M1555" s="41"/>
      <c r="S1555" s="43"/>
      <c r="AA1555" s="41"/>
    </row>
    <row r="1556" spans="10:27" x14ac:dyDescent="0.15">
      <c r="J1556" s="41"/>
      <c r="K1556" s="42"/>
      <c r="L1556" s="40"/>
      <c r="M1556" s="41"/>
      <c r="S1556" s="43"/>
      <c r="AA1556" s="41"/>
    </row>
    <row r="1557" spans="10:27" x14ac:dyDescent="0.15">
      <c r="J1557" s="41"/>
      <c r="K1557" s="42"/>
      <c r="L1557" s="40"/>
      <c r="M1557" s="41"/>
      <c r="S1557" s="43"/>
      <c r="AA1557" s="41"/>
    </row>
    <row r="1558" spans="10:27" x14ac:dyDescent="0.15">
      <c r="J1558" s="41"/>
      <c r="K1558" s="42"/>
      <c r="L1558" s="40"/>
      <c r="M1558" s="41"/>
      <c r="S1558" s="43"/>
      <c r="AA1558" s="41"/>
    </row>
    <row r="1559" spans="10:27" x14ac:dyDescent="0.15">
      <c r="J1559" s="41"/>
      <c r="K1559" s="42"/>
      <c r="L1559" s="40"/>
      <c r="M1559" s="41"/>
      <c r="S1559" s="43"/>
      <c r="AA1559" s="41"/>
    </row>
    <row r="1560" spans="10:27" x14ac:dyDescent="0.15">
      <c r="J1560" s="41"/>
      <c r="K1560" s="42"/>
      <c r="L1560" s="40"/>
      <c r="M1560" s="41"/>
      <c r="S1560" s="43"/>
      <c r="AA1560" s="41"/>
    </row>
    <row r="1561" spans="10:27" x14ac:dyDescent="0.15">
      <c r="J1561" s="41"/>
      <c r="K1561" s="42"/>
      <c r="L1561" s="40"/>
      <c r="M1561" s="41"/>
      <c r="S1561" s="43"/>
      <c r="AA1561" s="41"/>
    </row>
    <row r="1562" spans="10:27" x14ac:dyDescent="0.15">
      <c r="J1562" s="41"/>
      <c r="K1562" s="42"/>
      <c r="L1562" s="40"/>
      <c r="M1562" s="41"/>
      <c r="S1562" s="43"/>
      <c r="AA1562" s="41"/>
    </row>
    <row r="1563" spans="10:27" x14ac:dyDescent="0.15">
      <c r="J1563" s="41"/>
      <c r="K1563" s="42"/>
      <c r="L1563" s="40"/>
      <c r="M1563" s="41"/>
      <c r="S1563" s="43"/>
      <c r="AA1563" s="41"/>
    </row>
    <row r="1564" spans="10:27" x14ac:dyDescent="0.15">
      <c r="J1564" s="41"/>
      <c r="K1564" s="42"/>
      <c r="L1564" s="40"/>
      <c r="M1564" s="41"/>
      <c r="S1564" s="43"/>
      <c r="AA1564" s="41"/>
    </row>
    <row r="1565" spans="10:27" x14ac:dyDescent="0.15">
      <c r="J1565" s="41"/>
      <c r="K1565" s="42"/>
      <c r="L1565" s="40"/>
      <c r="M1565" s="41"/>
      <c r="S1565" s="43"/>
      <c r="AA1565" s="41"/>
    </row>
    <row r="1566" spans="10:27" x14ac:dyDescent="0.15">
      <c r="J1566" s="41"/>
      <c r="K1566" s="42"/>
      <c r="L1566" s="40"/>
      <c r="M1566" s="41"/>
      <c r="S1566" s="43"/>
      <c r="AA1566" s="41"/>
    </row>
    <row r="1567" spans="10:27" x14ac:dyDescent="0.15">
      <c r="J1567" s="41"/>
      <c r="K1567" s="42"/>
      <c r="L1567" s="40"/>
      <c r="M1567" s="41"/>
      <c r="S1567" s="43"/>
      <c r="AA1567" s="41"/>
    </row>
    <row r="1568" spans="10:27" x14ac:dyDescent="0.15">
      <c r="J1568" s="41"/>
      <c r="K1568" s="42"/>
      <c r="L1568" s="40"/>
      <c r="M1568" s="41"/>
      <c r="S1568" s="43"/>
      <c r="AA1568" s="41"/>
    </row>
    <row r="1569" spans="10:27" x14ac:dyDescent="0.15">
      <c r="J1569" s="41"/>
      <c r="K1569" s="42"/>
      <c r="L1569" s="40"/>
      <c r="M1569" s="41"/>
      <c r="S1569" s="43"/>
      <c r="AA1569" s="41"/>
    </row>
    <row r="1570" spans="10:27" x14ac:dyDescent="0.15">
      <c r="J1570" s="41"/>
      <c r="K1570" s="42"/>
      <c r="L1570" s="40"/>
      <c r="M1570" s="41"/>
      <c r="S1570" s="43"/>
      <c r="AA1570" s="41"/>
    </row>
    <row r="1571" spans="10:27" x14ac:dyDescent="0.15">
      <c r="J1571" s="41"/>
      <c r="K1571" s="42"/>
      <c r="L1571" s="40"/>
      <c r="M1571" s="41"/>
      <c r="S1571" s="43"/>
      <c r="AA1571" s="41"/>
    </row>
    <row r="1572" spans="10:27" x14ac:dyDescent="0.15">
      <c r="J1572" s="41"/>
      <c r="K1572" s="42"/>
      <c r="L1572" s="40"/>
      <c r="M1572" s="41"/>
      <c r="S1572" s="43"/>
      <c r="AA1572" s="41"/>
    </row>
    <row r="1573" spans="10:27" x14ac:dyDescent="0.15">
      <c r="J1573" s="41"/>
      <c r="K1573" s="42"/>
      <c r="L1573" s="40"/>
      <c r="M1573" s="41"/>
      <c r="S1573" s="43"/>
      <c r="AA1573" s="41"/>
    </row>
    <row r="1574" spans="10:27" x14ac:dyDescent="0.15">
      <c r="J1574" s="41"/>
      <c r="K1574" s="42"/>
      <c r="L1574" s="40"/>
      <c r="M1574" s="41"/>
      <c r="S1574" s="43"/>
      <c r="AA1574" s="41"/>
    </row>
    <row r="1575" spans="10:27" x14ac:dyDescent="0.15">
      <c r="J1575" s="41"/>
      <c r="K1575" s="42"/>
      <c r="L1575" s="40"/>
      <c r="M1575" s="41"/>
      <c r="S1575" s="43"/>
      <c r="AA1575" s="41"/>
    </row>
    <row r="1576" spans="10:27" x14ac:dyDescent="0.15">
      <c r="J1576" s="41"/>
      <c r="K1576" s="42"/>
      <c r="L1576" s="40"/>
      <c r="M1576" s="41"/>
      <c r="S1576" s="43"/>
      <c r="AA1576" s="41"/>
    </row>
    <row r="1577" spans="10:27" x14ac:dyDescent="0.15">
      <c r="J1577" s="41"/>
      <c r="K1577" s="42"/>
      <c r="L1577" s="40"/>
      <c r="M1577" s="41"/>
      <c r="S1577" s="43"/>
      <c r="AA1577" s="41"/>
    </row>
    <row r="1578" spans="10:27" x14ac:dyDescent="0.15">
      <c r="J1578" s="41"/>
      <c r="K1578" s="42"/>
      <c r="L1578" s="40"/>
      <c r="M1578" s="41"/>
      <c r="S1578" s="43"/>
      <c r="AA1578" s="41"/>
    </row>
    <row r="1579" spans="10:27" x14ac:dyDescent="0.15">
      <c r="J1579" s="41"/>
      <c r="K1579" s="42"/>
      <c r="L1579" s="40"/>
      <c r="M1579" s="41"/>
      <c r="S1579" s="43"/>
      <c r="AA1579" s="41"/>
    </row>
    <row r="1580" spans="10:27" x14ac:dyDescent="0.15">
      <c r="J1580" s="41"/>
      <c r="K1580" s="42"/>
      <c r="L1580" s="40"/>
      <c r="M1580" s="41"/>
      <c r="S1580" s="43"/>
      <c r="AA1580" s="41"/>
    </row>
    <row r="1581" spans="10:27" x14ac:dyDescent="0.15">
      <c r="J1581" s="41"/>
      <c r="K1581" s="42"/>
      <c r="L1581" s="40"/>
      <c r="M1581" s="41"/>
      <c r="S1581" s="43"/>
      <c r="AA1581" s="41"/>
    </row>
    <row r="1582" spans="10:27" x14ac:dyDescent="0.15">
      <c r="J1582" s="41"/>
      <c r="K1582" s="42"/>
      <c r="L1582" s="40"/>
      <c r="M1582" s="41"/>
      <c r="S1582" s="43"/>
      <c r="AA1582" s="41"/>
    </row>
    <row r="1583" spans="10:27" x14ac:dyDescent="0.15">
      <c r="J1583" s="41"/>
      <c r="K1583" s="42"/>
      <c r="L1583" s="40"/>
      <c r="M1583" s="41"/>
      <c r="S1583" s="43"/>
      <c r="AA1583" s="41"/>
    </row>
    <row r="1584" spans="10:27" x14ac:dyDescent="0.15">
      <c r="J1584" s="41"/>
      <c r="K1584" s="42"/>
      <c r="L1584" s="40"/>
      <c r="M1584" s="41"/>
      <c r="S1584" s="43"/>
      <c r="AA1584" s="41"/>
    </row>
    <row r="1585" spans="10:27" x14ac:dyDescent="0.15">
      <c r="J1585" s="41"/>
      <c r="K1585" s="42"/>
      <c r="L1585" s="40"/>
      <c r="M1585" s="41"/>
      <c r="S1585" s="43"/>
      <c r="AA1585" s="41"/>
    </row>
    <row r="1586" spans="10:27" x14ac:dyDescent="0.15">
      <c r="J1586" s="41"/>
      <c r="K1586" s="42"/>
      <c r="L1586" s="40"/>
      <c r="M1586" s="41"/>
      <c r="S1586" s="43"/>
      <c r="AA1586" s="41"/>
    </row>
    <row r="1587" spans="10:27" x14ac:dyDescent="0.15">
      <c r="J1587" s="41"/>
      <c r="K1587" s="42"/>
      <c r="L1587" s="40"/>
      <c r="M1587" s="41"/>
      <c r="S1587" s="43"/>
      <c r="AA1587" s="41"/>
    </row>
    <row r="1588" spans="10:27" x14ac:dyDescent="0.15">
      <c r="J1588" s="41"/>
      <c r="K1588" s="42"/>
      <c r="L1588" s="40"/>
      <c r="M1588" s="41"/>
      <c r="S1588" s="43"/>
      <c r="AA1588" s="41"/>
    </row>
    <row r="1589" spans="10:27" x14ac:dyDescent="0.15">
      <c r="J1589" s="41"/>
      <c r="K1589" s="42"/>
      <c r="L1589" s="40"/>
      <c r="M1589" s="41"/>
      <c r="S1589" s="43"/>
      <c r="AA1589" s="41"/>
    </row>
    <row r="1590" spans="10:27" x14ac:dyDescent="0.15">
      <c r="J1590" s="41"/>
      <c r="K1590" s="42"/>
      <c r="L1590" s="40"/>
      <c r="M1590" s="41"/>
      <c r="S1590" s="43"/>
      <c r="AA1590" s="41"/>
    </row>
    <row r="1591" spans="10:27" x14ac:dyDescent="0.15">
      <c r="J1591" s="41"/>
      <c r="K1591" s="42"/>
      <c r="L1591" s="40"/>
      <c r="M1591" s="41"/>
      <c r="S1591" s="43"/>
      <c r="AA1591" s="41"/>
    </row>
    <row r="1592" spans="10:27" x14ac:dyDescent="0.15">
      <c r="J1592" s="41"/>
      <c r="K1592" s="42"/>
      <c r="L1592" s="40"/>
      <c r="M1592" s="41"/>
      <c r="S1592" s="43"/>
      <c r="AA1592" s="41"/>
    </row>
    <row r="1593" spans="10:27" x14ac:dyDescent="0.15">
      <c r="J1593" s="41"/>
      <c r="K1593" s="42"/>
      <c r="L1593" s="40"/>
      <c r="M1593" s="41"/>
      <c r="S1593" s="43"/>
      <c r="AA1593" s="41"/>
    </row>
    <row r="1594" spans="10:27" x14ac:dyDescent="0.15">
      <c r="J1594" s="41"/>
      <c r="K1594" s="42"/>
      <c r="L1594" s="40"/>
      <c r="M1594" s="41"/>
      <c r="S1594" s="43"/>
      <c r="AA1594" s="41"/>
    </row>
    <row r="1595" spans="10:27" x14ac:dyDescent="0.15">
      <c r="J1595" s="41"/>
      <c r="K1595" s="42"/>
      <c r="L1595" s="40"/>
      <c r="M1595" s="41"/>
      <c r="S1595" s="43"/>
      <c r="AA1595" s="41"/>
    </row>
    <row r="1596" spans="10:27" x14ac:dyDescent="0.15">
      <c r="J1596" s="41"/>
      <c r="K1596" s="42"/>
      <c r="L1596" s="40"/>
      <c r="M1596" s="41"/>
      <c r="S1596" s="43"/>
      <c r="AA1596" s="41"/>
    </row>
    <row r="1597" spans="10:27" x14ac:dyDescent="0.15">
      <c r="J1597" s="41"/>
      <c r="K1597" s="42"/>
      <c r="L1597" s="40"/>
      <c r="M1597" s="41"/>
      <c r="S1597" s="43"/>
      <c r="AA1597" s="41"/>
    </row>
    <row r="1598" spans="10:27" x14ac:dyDescent="0.15">
      <c r="J1598" s="41"/>
      <c r="K1598" s="42"/>
      <c r="L1598" s="40"/>
      <c r="M1598" s="41"/>
      <c r="S1598" s="43"/>
      <c r="AA1598" s="41"/>
    </row>
    <row r="1599" spans="10:27" x14ac:dyDescent="0.15">
      <c r="J1599" s="41"/>
      <c r="K1599" s="42"/>
      <c r="L1599" s="40"/>
      <c r="M1599" s="41"/>
      <c r="S1599" s="43"/>
      <c r="AA1599" s="41"/>
    </row>
    <row r="1600" spans="10:27" x14ac:dyDescent="0.15">
      <c r="J1600" s="41"/>
      <c r="K1600" s="42"/>
      <c r="L1600" s="40"/>
      <c r="M1600" s="41"/>
      <c r="S1600" s="43"/>
      <c r="AA1600" s="41"/>
    </row>
    <row r="1601" spans="10:27" x14ac:dyDescent="0.15">
      <c r="J1601" s="41"/>
      <c r="K1601" s="42"/>
      <c r="L1601" s="40"/>
      <c r="M1601" s="41"/>
      <c r="S1601" s="43"/>
      <c r="AA1601" s="41"/>
    </row>
    <row r="1602" spans="10:27" x14ac:dyDescent="0.15">
      <c r="J1602" s="41"/>
      <c r="K1602" s="42"/>
      <c r="L1602" s="40"/>
      <c r="M1602" s="41"/>
      <c r="S1602" s="43"/>
      <c r="AA1602" s="41"/>
    </row>
    <row r="1603" spans="10:27" x14ac:dyDescent="0.15">
      <c r="J1603" s="41"/>
      <c r="K1603" s="42"/>
      <c r="L1603" s="40"/>
      <c r="M1603" s="41"/>
      <c r="S1603" s="43"/>
      <c r="AA1603" s="41"/>
    </row>
    <row r="1604" spans="10:27" x14ac:dyDescent="0.15">
      <c r="J1604" s="41"/>
      <c r="K1604" s="42"/>
      <c r="L1604" s="40"/>
      <c r="M1604" s="41"/>
      <c r="S1604" s="43"/>
      <c r="AA1604" s="41"/>
    </row>
    <row r="1605" spans="10:27" x14ac:dyDescent="0.15">
      <c r="J1605" s="41"/>
      <c r="K1605" s="42"/>
      <c r="L1605" s="40"/>
      <c r="M1605" s="41"/>
      <c r="S1605" s="43"/>
      <c r="AA1605" s="41"/>
    </row>
    <row r="1606" spans="10:27" x14ac:dyDescent="0.15">
      <c r="J1606" s="41"/>
      <c r="K1606" s="42"/>
      <c r="L1606" s="40"/>
      <c r="M1606" s="41"/>
      <c r="S1606" s="43"/>
      <c r="AA1606" s="41"/>
    </row>
    <row r="1607" spans="10:27" x14ac:dyDescent="0.15">
      <c r="J1607" s="41"/>
      <c r="K1607" s="42"/>
      <c r="L1607" s="40"/>
      <c r="M1607" s="41"/>
      <c r="S1607" s="43"/>
      <c r="AA1607" s="41"/>
    </row>
    <row r="1608" spans="10:27" x14ac:dyDescent="0.15">
      <c r="J1608" s="41"/>
      <c r="K1608" s="42"/>
      <c r="L1608" s="40"/>
      <c r="M1608" s="41"/>
      <c r="S1608" s="43"/>
      <c r="AA1608" s="41"/>
    </row>
    <row r="1609" spans="10:27" x14ac:dyDescent="0.15">
      <c r="J1609" s="41"/>
      <c r="K1609" s="42"/>
      <c r="L1609" s="40"/>
      <c r="M1609" s="41"/>
      <c r="S1609" s="43"/>
      <c r="AA1609" s="41"/>
    </row>
    <row r="1610" spans="10:27" x14ac:dyDescent="0.15">
      <c r="J1610" s="41"/>
      <c r="K1610" s="42"/>
      <c r="L1610" s="40"/>
      <c r="M1610" s="41"/>
      <c r="S1610" s="43"/>
      <c r="AA1610" s="41"/>
    </row>
    <row r="1611" spans="10:27" x14ac:dyDescent="0.15">
      <c r="J1611" s="41"/>
      <c r="K1611" s="42"/>
      <c r="L1611" s="40"/>
      <c r="M1611" s="41"/>
      <c r="S1611" s="43"/>
      <c r="AA1611" s="41"/>
    </row>
    <row r="1612" spans="10:27" x14ac:dyDescent="0.15">
      <c r="J1612" s="41"/>
      <c r="K1612" s="42"/>
      <c r="L1612" s="40"/>
      <c r="M1612" s="41"/>
      <c r="S1612" s="43"/>
      <c r="AA1612" s="41"/>
    </row>
    <row r="1613" spans="10:27" x14ac:dyDescent="0.15">
      <c r="J1613" s="41"/>
      <c r="K1613" s="42"/>
      <c r="L1613" s="40"/>
      <c r="M1613" s="41"/>
      <c r="S1613" s="43"/>
      <c r="AA1613" s="41"/>
    </row>
    <row r="1614" spans="10:27" x14ac:dyDescent="0.15">
      <c r="J1614" s="41"/>
      <c r="K1614" s="42"/>
      <c r="L1614" s="40"/>
      <c r="M1614" s="41"/>
      <c r="S1614" s="43"/>
      <c r="AA1614" s="41"/>
    </row>
    <row r="1615" spans="10:27" x14ac:dyDescent="0.15">
      <c r="J1615" s="41"/>
      <c r="K1615" s="42"/>
      <c r="L1615" s="40"/>
      <c r="M1615" s="41"/>
      <c r="S1615" s="43"/>
      <c r="AA1615" s="41"/>
    </row>
    <row r="1616" spans="10:27" x14ac:dyDescent="0.15">
      <c r="J1616" s="41"/>
      <c r="K1616" s="42"/>
      <c r="L1616" s="40"/>
      <c r="M1616" s="41"/>
      <c r="S1616" s="43"/>
      <c r="AA1616" s="41"/>
    </row>
    <row r="1617" spans="10:27" x14ac:dyDescent="0.15">
      <c r="J1617" s="41"/>
      <c r="K1617" s="42"/>
      <c r="L1617" s="40"/>
      <c r="M1617" s="41"/>
      <c r="S1617" s="43"/>
      <c r="AA1617" s="41"/>
    </row>
    <row r="1618" spans="10:27" x14ac:dyDescent="0.15">
      <c r="J1618" s="41"/>
      <c r="K1618" s="42"/>
      <c r="L1618" s="40"/>
      <c r="M1618" s="41"/>
      <c r="S1618" s="43"/>
      <c r="AA1618" s="41"/>
    </row>
    <row r="1619" spans="10:27" x14ac:dyDescent="0.15">
      <c r="J1619" s="41"/>
      <c r="K1619" s="42"/>
      <c r="L1619" s="40"/>
      <c r="M1619" s="41"/>
      <c r="S1619" s="43"/>
      <c r="AA1619" s="41"/>
    </row>
    <row r="1620" spans="10:27" x14ac:dyDescent="0.15">
      <c r="J1620" s="41"/>
      <c r="K1620" s="42"/>
      <c r="L1620" s="40"/>
      <c r="M1620" s="41"/>
      <c r="S1620" s="43"/>
      <c r="AA1620" s="41"/>
    </row>
    <row r="1621" spans="10:27" x14ac:dyDescent="0.15">
      <c r="J1621" s="41"/>
      <c r="K1621" s="42"/>
      <c r="L1621" s="40"/>
      <c r="M1621" s="41"/>
      <c r="S1621" s="43"/>
      <c r="AA1621" s="41"/>
    </row>
    <row r="1622" spans="10:27" x14ac:dyDescent="0.15">
      <c r="J1622" s="41"/>
      <c r="K1622" s="42"/>
      <c r="L1622" s="40"/>
      <c r="M1622" s="41"/>
      <c r="S1622" s="43"/>
      <c r="AA1622" s="41"/>
    </row>
    <row r="1623" spans="10:27" x14ac:dyDescent="0.15">
      <c r="J1623" s="41"/>
      <c r="K1623" s="42"/>
      <c r="L1623" s="40"/>
      <c r="M1623" s="41"/>
      <c r="S1623" s="43"/>
      <c r="AA1623" s="41"/>
    </row>
    <row r="1624" spans="10:27" x14ac:dyDescent="0.15">
      <c r="J1624" s="41"/>
      <c r="K1624" s="42"/>
      <c r="L1624" s="40"/>
      <c r="M1624" s="41"/>
      <c r="S1624" s="43"/>
      <c r="AA1624" s="41"/>
    </row>
    <row r="1625" spans="10:27" x14ac:dyDescent="0.15">
      <c r="J1625" s="41"/>
      <c r="K1625" s="42"/>
      <c r="L1625" s="40"/>
      <c r="M1625" s="41"/>
      <c r="S1625" s="43"/>
      <c r="AA1625" s="41"/>
    </row>
    <row r="1626" spans="10:27" x14ac:dyDescent="0.15">
      <c r="J1626" s="41"/>
      <c r="K1626" s="42"/>
      <c r="L1626" s="40"/>
      <c r="M1626" s="41"/>
      <c r="S1626" s="43"/>
      <c r="AA1626" s="41"/>
    </row>
    <row r="1627" spans="10:27" x14ac:dyDescent="0.15">
      <c r="J1627" s="41"/>
      <c r="K1627" s="42"/>
      <c r="L1627" s="40"/>
      <c r="M1627" s="41"/>
      <c r="S1627" s="43"/>
      <c r="AA1627" s="41"/>
    </row>
    <row r="1628" spans="10:27" x14ac:dyDescent="0.15">
      <c r="J1628" s="41"/>
      <c r="K1628" s="42"/>
      <c r="L1628" s="40"/>
      <c r="M1628" s="41"/>
      <c r="S1628" s="43"/>
      <c r="AA1628" s="41"/>
    </row>
    <row r="1629" spans="10:27" x14ac:dyDescent="0.15">
      <c r="J1629" s="41"/>
      <c r="K1629" s="42"/>
      <c r="L1629" s="40"/>
      <c r="M1629" s="41"/>
      <c r="S1629" s="43"/>
      <c r="AA1629" s="41"/>
    </row>
    <row r="1630" spans="10:27" x14ac:dyDescent="0.15">
      <c r="J1630" s="41"/>
      <c r="K1630" s="42"/>
      <c r="L1630" s="40"/>
      <c r="M1630" s="41"/>
      <c r="S1630" s="43"/>
      <c r="AA1630" s="41"/>
    </row>
    <row r="1631" spans="10:27" x14ac:dyDescent="0.15">
      <c r="J1631" s="41"/>
      <c r="K1631" s="42"/>
      <c r="L1631" s="40"/>
      <c r="M1631" s="41"/>
      <c r="S1631" s="43"/>
      <c r="AA1631" s="41"/>
    </row>
    <row r="1632" spans="10:27" x14ac:dyDescent="0.15">
      <c r="J1632" s="41"/>
      <c r="K1632" s="42"/>
      <c r="L1632" s="40"/>
      <c r="M1632" s="41"/>
      <c r="S1632" s="43"/>
      <c r="AA1632" s="41"/>
    </row>
    <row r="1633" spans="10:27" x14ac:dyDescent="0.15">
      <c r="J1633" s="41"/>
      <c r="K1633" s="42"/>
      <c r="L1633" s="40"/>
      <c r="M1633" s="41"/>
      <c r="S1633" s="43"/>
      <c r="AA1633" s="41"/>
    </row>
    <row r="1634" spans="10:27" x14ac:dyDescent="0.15">
      <c r="J1634" s="41"/>
      <c r="K1634" s="42"/>
      <c r="L1634" s="40"/>
      <c r="M1634" s="41"/>
      <c r="S1634" s="43"/>
      <c r="AA1634" s="41"/>
    </row>
    <row r="1635" spans="10:27" x14ac:dyDescent="0.15">
      <c r="J1635" s="41"/>
      <c r="K1635" s="42"/>
      <c r="L1635" s="40"/>
      <c r="M1635" s="41"/>
      <c r="S1635" s="43"/>
      <c r="AA1635" s="41"/>
    </row>
    <row r="1636" spans="10:27" x14ac:dyDescent="0.15">
      <c r="J1636" s="41"/>
      <c r="K1636" s="42"/>
      <c r="L1636" s="40"/>
      <c r="M1636" s="41"/>
      <c r="S1636" s="43"/>
      <c r="AA1636" s="41"/>
    </row>
    <row r="1637" spans="10:27" x14ac:dyDescent="0.15">
      <c r="J1637" s="41"/>
      <c r="K1637" s="42"/>
      <c r="L1637" s="40"/>
      <c r="M1637" s="41"/>
      <c r="S1637" s="43"/>
      <c r="AA1637" s="41"/>
    </row>
    <row r="1638" spans="10:27" x14ac:dyDescent="0.15">
      <c r="J1638" s="41"/>
      <c r="K1638" s="42"/>
      <c r="L1638" s="40"/>
      <c r="M1638" s="41"/>
      <c r="S1638" s="43"/>
      <c r="AA1638" s="41"/>
    </row>
    <row r="1639" spans="10:27" x14ac:dyDescent="0.15">
      <c r="J1639" s="41"/>
      <c r="K1639" s="42"/>
      <c r="L1639" s="40"/>
      <c r="M1639" s="41"/>
      <c r="S1639" s="43"/>
      <c r="AA1639" s="41"/>
    </row>
    <row r="1640" spans="10:27" x14ac:dyDescent="0.15">
      <c r="J1640" s="41"/>
      <c r="K1640" s="42"/>
      <c r="L1640" s="40"/>
      <c r="M1640" s="41"/>
      <c r="S1640" s="43"/>
      <c r="AA1640" s="41"/>
    </row>
    <row r="1641" spans="10:27" x14ac:dyDescent="0.15">
      <c r="J1641" s="41"/>
      <c r="K1641" s="42"/>
      <c r="L1641" s="40"/>
      <c r="M1641" s="41"/>
      <c r="S1641" s="43"/>
      <c r="AA1641" s="41"/>
    </row>
    <row r="1642" spans="10:27" x14ac:dyDescent="0.15">
      <c r="J1642" s="41"/>
      <c r="K1642" s="42"/>
      <c r="L1642" s="40"/>
      <c r="M1642" s="41"/>
      <c r="S1642" s="43"/>
      <c r="AA1642" s="41"/>
    </row>
    <row r="1643" spans="10:27" x14ac:dyDescent="0.15">
      <c r="J1643" s="41"/>
      <c r="K1643" s="42"/>
      <c r="L1643" s="40"/>
      <c r="M1643" s="41"/>
      <c r="S1643" s="43"/>
      <c r="AA1643" s="41"/>
    </row>
    <row r="1644" spans="10:27" x14ac:dyDescent="0.15">
      <c r="J1644" s="41"/>
      <c r="K1644" s="42"/>
      <c r="L1644" s="40"/>
      <c r="M1644" s="41"/>
      <c r="S1644" s="43"/>
      <c r="AA1644" s="41"/>
    </row>
    <row r="1645" spans="10:27" x14ac:dyDescent="0.15">
      <c r="J1645" s="41"/>
      <c r="K1645" s="42"/>
      <c r="L1645" s="40"/>
      <c r="M1645" s="41"/>
      <c r="S1645" s="43"/>
      <c r="AA1645" s="41"/>
    </row>
    <row r="1646" spans="10:27" x14ac:dyDescent="0.15">
      <c r="J1646" s="41"/>
      <c r="K1646" s="42"/>
      <c r="L1646" s="40"/>
      <c r="M1646" s="41"/>
      <c r="S1646" s="43"/>
      <c r="AA1646" s="41"/>
    </row>
    <row r="1647" spans="10:27" x14ac:dyDescent="0.15">
      <c r="J1647" s="41"/>
      <c r="K1647" s="42"/>
      <c r="L1647" s="40"/>
      <c r="M1647" s="41"/>
      <c r="S1647" s="43"/>
      <c r="AA1647" s="41"/>
    </row>
    <row r="1648" spans="10:27" x14ac:dyDescent="0.15">
      <c r="J1648" s="41"/>
      <c r="K1648" s="42"/>
      <c r="L1648" s="40"/>
      <c r="M1648" s="41"/>
      <c r="S1648" s="43"/>
      <c r="AA1648" s="41"/>
    </row>
    <row r="1649" spans="10:27" x14ac:dyDescent="0.15">
      <c r="J1649" s="41"/>
      <c r="K1649" s="42"/>
      <c r="L1649" s="40"/>
      <c r="M1649" s="41"/>
      <c r="S1649" s="43"/>
      <c r="AA1649" s="41"/>
    </row>
    <row r="1650" spans="10:27" x14ac:dyDescent="0.15">
      <c r="J1650" s="41"/>
      <c r="K1650" s="42"/>
      <c r="L1650" s="40"/>
      <c r="M1650" s="41"/>
      <c r="S1650" s="43"/>
      <c r="AA1650" s="41"/>
    </row>
    <row r="1651" spans="10:27" x14ac:dyDescent="0.15">
      <c r="J1651" s="41"/>
      <c r="K1651" s="42"/>
      <c r="L1651" s="40"/>
      <c r="M1651" s="41"/>
      <c r="S1651" s="43"/>
      <c r="AA1651" s="41"/>
    </row>
    <row r="1652" spans="10:27" x14ac:dyDescent="0.15">
      <c r="J1652" s="41"/>
      <c r="K1652" s="42"/>
      <c r="L1652" s="40"/>
      <c r="M1652" s="41"/>
      <c r="S1652" s="43"/>
      <c r="AA1652" s="41"/>
    </row>
    <row r="1653" spans="10:27" x14ac:dyDescent="0.15">
      <c r="J1653" s="41"/>
      <c r="K1653" s="42"/>
      <c r="L1653" s="40"/>
      <c r="M1653" s="41"/>
      <c r="S1653" s="43"/>
      <c r="AA1653" s="41"/>
    </row>
    <row r="1654" spans="10:27" x14ac:dyDescent="0.15">
      <c r="J1654" s="41"/>
      <c r="K1654" s="42"/>
      <c r="L1654" s="40"/>
      <c r="M1654" s="41"/>
      <c r="S1654" s="43"/>
      <c r="AA1654" s="41"/>
    </row>
    <row r="1655" spans="10:27" x14ac:dyDescent="0.15">
      <c r="J1655" s="41"/>
      <c r="K1655" s="42"/>
      <c r="L1655" s="40"/>
      <c r="M1655" s="41"/>
      <c r="S1655" s="43"/>
      <c r="AA1655" s="41"/>
    </row>
    <row r="1656" spans="10:27" x14ac:dyDescent="0.15">
      <c r="J1656" s="41"/>
      <c r="K1656" s="42"/>
      <c r="L1656" s="40"/>
      <c r="M1656" s="41"/>
      <c r="S1656" s="43"/>
      <c r="AA1656" s="41"/>
    </row>
    <row r="1657" spans="10:27" x14ac:dyDescent="0.15">
      <c r="J1657" s="41"/>
      <c r="K1657" s="42"/>
      <c r="L1657" s="40"/>
      <c r="M1657" s="41"/>
      <c r="S1657" s="43"/>
      <c r="AA1657" s="41"/>
    </row>
    <row r="1658" spans="10:27" x14ac:dyDescent="0.15">
      <c r="J1658" s="41"/>
      <c r="K1658" s="42"/>
      <c r="L1658" s="40"/>
      <c r="M1658" s="41"/>
      <c r="S1658" s="43"/>
      <c r="AA1658" s="41"/>
    </row>
    <row r="1659" spans="10:27" x14ac:dyDescent="0.15">
      <c r="J1659" s="41"/>
      <c r="K1659" s="42"/>
      <c r="L1659" s="40"/>
      <c r="M1659" s="41"/>
      <c r="S1659" s="43"/>
      <c r="AA1659" s="41"/>
    </row>
    <row r="1660" spans="10:27" x14ac:dyDescent="0.15">
      <c r="J1660" s="41"/>
      <c r="K1660" s="42"/>
      <c r="L1660" s="40"/>
      <c r="M1660" s="41"/>
      <c r="S1660" s="43"/>
      <c r="AA1660" s="41"/>
    </row>
    <row r="1661" spans="10:27" x14ac:dyDescent="0.15">
      <c r="J1661" s="41"/>
      <c r="K1661" s="42"/>
      <c r="L1661" s="40"/>
      <c r="M1661" s="41"/>
      <c r="S1661" s="43"/>
      <c r="AA1661" s="41"/>
    </row>
    <row r="1662" spans="10:27" x14ac:dyDescent="0.15">
      <c r="J1662" s="41"/>
      <c r="K1662" s="42"/>
      <c r="L1662" s="40"/>
      <c r="M1662" s="41"/>
      <c r="S1662" s="43"/>
      <c r="AA1662" s="41"/>
    </row>
    <row r="1663" spans="10:27" x14ac:dyDescent="0.15">
      <c r="J1663" s="41"/>
      <c r="K1663" s="42"/>
      <c r="L1663" s="40"/>
      <c r="M1663" s="41"/>
      <c r="S1663" s="43"/>
      <c r="AA1663" s="41"/>
    </row>
    <row r="1664" spans="10:27" x14ac:dyDescent="0.15">
      <c r="J1664" s="41"/>
      <c r="K1664" s="42"/>
      <c r="L1664" s="40"/>
      <c r="M1664" s="41"/>
      <c r="S1664" s="43"/>
      <c r="AA1664" s="41"/>
    </row>
    <row r="1665" spans="10:27" x14ac:dyDescent="0.15">
      <c r="J1665" s="41"/>
      <c r="K1665" s="42"/>
      <c r="L1665" s="40"/>
      <c r="M1665" s="41"/>
      <c r="S1665" s="43"/>
      <c r="AA1665" s="41"/>
    </row>
    <row r="1666" spans="10:27" x14ac:dyDescent="0.15">
      <c r="J1666" s="41"/>
      <c r="K1666" s="42"/>
      <c r="L1666" s="40"/>
      <c r="M1666" s="41"/>
      <c r="S1666" s="43"/>
      <c r="AA1666" s="41"/>
    </row>
    <row r="1667" spans="10:27" x14ac:dyDescent="0.15">
      <c r="J1667" s="41"/>
      <c r="K1667" s="42"/>
      <c r="L1667" s="40"/>
      <c r="M1667" s="41"/>
      <c r="S1667" s="43"/>
      <c r="AA1667" s="41"/>
    </row>
    <row r="1668" spans="10:27" x14ac:dyDescent="0.15">
      <c r="J1668" s="41"/>
      <c r="K1668" s="42"/>
      <c r="L1668" s="40"/>
      <c r="M1668" s="41"/>
      <c r="S1668" s="43"/>
      <c r="AA1668" s="41"/>
    </row>
    <row r="1669" spans="10:27" x14ac:dyDescent="0.15">
      <c r="J1669" s="41"/>
      <c r="K1669" s="42"/>
      <c r="L1669" s="40"/>
      <c r="M1669" s="41"/>
      <c r="S1669" s="43"/>
      <c r="AA1669" s="41"/>
    </row>
    <row r="1670" spans="10:27" x14ac:dyDescent="0.15">
      <c r="J1670" s="41"/>
      <c r="K1670" s="42"/>
      <c r="L1670" s="40"/>
      <c r="M1670" s="41"/>
      <c r="S1670" s="43"/>
      <c r="AA1670" s="41"/>
    </row>
    <row r="1671" spans="10:27" x14ac:dyDescent="0.15">
      <c r="J1671" s="41"/>
      <c r="K1671" s="42"/>
      <c r="L1671" s="40"/>
      <c r="M1671" s="41"/>
      <c r="S1671" s="43"/>
      <c r="AA1671" s="41"/>
    </row>
    <row r="1672" spans="10:27" x14ac:dyDescent="0.15">
      <c r="J1672" s="41"/>
      <c r="K1672" s="42"/>
      <c r="L1672" s="40"/>
      <c r="M1672" s="41"/>
      <c r="S1672" s="43"/>
      <c r="AA1672" s="41"/>
    </row>
    <row r="1673" spans="10:27" x14ac:dyDescent="0.15">
      <c r="J1673" s="41"/>
      <c r="K1673" s="42"/>
      <c r="L1673" s="40"/>
      <c r="M1673" s="41"/>
      <c r="S1673" s="43"/>
      <c r="AA1673" s="41"/>
    </row>
    <row r="1674" spans="10:27" x14ac:dyDescent="0.15">
      <c r="J1674" s="41"/>
      <c r="K1674" s="42"/>
      <c r="L1674" s="40"/>
      <c r="M1674" s="41"/>
      <c r="S1674" s="43"/>
      <c r="AA1674" s="41"/>
    </row>
    <row r="1675" spans="10:27" x14ac:dyDescent="0.15">
      <c r="J1675" s="41"/>
      <c r="K1675" s="42"/>
      <c r="L1675" s="40"/>
      <c r="M1675" s="41"/>
      <c r="S1675" s="43"/>
      <c r="AA1675" s="41"/>
    </row>
    <row r="1676" spans="10:27" x14ac:dyDescent="0.15">
      <c r="J1676" s="41"/>
      <c r="K1676" s="42"/>
      <c r="L1676" s="40"/>
      <c r="M1676" s="41"/>
      <c r="S1676" s="43"/>
      <c r="AA1676" s="41"/>
    </row>
    <row r="1677" spans="10:27" x14ac:dyDescent="0.15">
      <c r="J1677" s="41"/>
      <c r="K1677" s="42"/>
      <c r="L1677" s="40"/>
      <c r="M1677" s="41"/>
      <c r="S1677" s="43"/>
      <c r="AA1677" s="41"/>
    </row>
    <row r="1678" spans="10:27" x14ac:dyDescent="0.15">
      <c r="J1678" s="41"/>
      <c r="K1678" s="42"/>
      <c r="L1678" s="40"/>
      <c r="M1678" s="41"/>
      <c r="S1678" s="43"/>
      <c r="AA1678" s="41"/>
    </row>
    <row r="1679" spans="10:27" x14ac:dyDescent="0.15">
      <c r="J1679" s="41"/>
      <c r="K1679" s="42"/>
      <c r="L1679" s="40"/>
      <c r="M1679" s="41"/>
      <c r="S1679" s="43"/>
      <c r="AA1679" s="41"/>
    </row>
    <row r="1680" spans="10:27" x14ac:dyDescent="0.15">
      <c r="J1680" s="41"/>
      <c r="K1680" s="42"/>
      <c r="L1680" s="40"/>
      <c r="M1680" s="41"/>
      <c r="S1680" s="43"/>
      <c r="AA1680" s="41"/>
    </row>
    <row r="1681" spans="10:27" x14ac:dyDescent="0.15">
      <c r="J1681" s="41"/>
      <c r="K1681" s="42"/>
      <c r="L1681" s="40"/>
      <c r="M1681" s="41"/>
      <c r="S1681" s="43"/>
      <c r="AA1681" s="41"/>
    </row>
    <row r="1682" spans="10:27" x14ac:dyDescent="0.15">
      <c r="J1682" s="41"/>
      <c r="K1682" s="42"/>
      <c r="L1682" s="40"/>
      <c r="M1682" s="41"/>
      <c r="S1682" s="43"/>
      <c r="AA1682" s="41"/>
    </row>
    <row r="1683" spans="10:27" x14ac:dyDescent="0.15">
      <c r="J1683" s="41"/>
      <c r="K1683" s="42"/>
      <c r="L1683" s="40"/>
      <c r="M1683" s="41"/>
      <c r="S1683" s="43"/>
      <c r="AA1683" s="41"/>
    </row>
    <row r="1684" spans="10:27" x14ac:dyDescent="0.15">
      <c r="J1684" s="41"/>
      <c r="K1684" s="42"/>
      <c r="L1684" s="40"/>
      <c r="M1684" s="41"/>
      <c r="S1684" s="43"/>
      <c r="AA1684" s="41"/>
    </row>
    <row r="1685" spans="10:27" x14ac:dyDescent="0.15">
      <c r="J1685" s="41"/>
      <c r="K1685" s="42"/>
      <c r="L1685" s="40"/>
      <c r="M1685" s="41"/>
      <c r="S1685" s="43"/>
      <c r="AA1685" s="41"/>
    </row>
    <row r="1686" spans="10:27" x14ac:dyDescent="0.15">
      <c r="J1686" s="41"/>
      <c r="K1686" s="42"/>
      <c r="L1686" s="40"/>
      <c r="M1686" s="41"/>
      <c r="S1686" s="43"/>
      <c r="AA1686" s="41"/>
    </row>
    <row r="1687" spans="10:27" x14ac:dyDescent="0.15">
      <c r="J1687" s="41"/>
      <c r="K1687" s="42"/>
      <c r="L1687" s="40"/>
      <c r="M1687" s="41"/>
      <c r="S1687" s="43"/>
      <c r="AA1687" s="41"/>
    </row>
    <row r="1688" spans="10:27" x14ac:dyDescent="0.15">
      <c r="J1688" s="41"/>
      <c r="K1688" s="42"/>
      <c r="L1688" s="40"/>
      <c r="M1688" s="41"/>
      <c r="S1688" s="43"/>
      <c r="AA1688" s="41"/>
    </row>
    <row r="1689" spans="10:27" x14ac:dyDescent="0.15">
      <c r="J1689" s="41"/>
      <c r="K1689" s="42"/>
      <c r="L1689" s="40"/>
      <c r="M1689" s="41"/>
      <c r="S1689" s="43"/>
      <c r="AA1689" s="41"/>
    </row>
    <row r="1690" spans="10:27" x14ac:dyDescent="0.15">
      <c r="J1690" s="41"/>
      <c r="K1690" s="42"/>
      <c r="L1690" s="40"/>
      <c r="M1690" s="41"/>
      <c r="S1690" s="43"/>
      <c r="AA1690" s="41"/>
    </row>
    <row r="1691" spans="10:27" x14ac:dyDescent="0.15">
      <c r="J1691" s="41"/>
      <c r="K1691" s="42"/>
      <c r="L1691" s="40"/>
      <c r="M1691" s="41"/>
      <c r="S1691" s="43"/>
      <c r="AA1691" s="41"/>
    </row>
    <row r="1692" spans="10:27" x14ac:dyDescent="0.15">
      <c r="J1692" s="41"/>
      <c r="K1692" s="42"/>
      <c r="L1692" s="40"/>
      <c r="M1692" s="41"/>
      <c r="S1692" s="43"/>
      <c r="AA1692" s="41"/>
    </row>
    <row r="1693" spans="10:27" x14ac:dyDescent="0.15">
      <c r="J1693" s="41"/>
      <c r="K1693" s="42"/>
      <c r="L1693" s="40"/>
      <c r="M1693" s="41"/>
      <c r="S1693" s="43"/>
      <c r="AA1693" s="41"/>
    </row>
    <row r="1694" spans="10:27" x14ac:dyDescent="0.15">
      <c r="J1694" s="41"/>
      <c r="K1694" s="42"/>
      <c r="L1694" s="40"/>
      <c r="M1694" s="41"/>
      <c r="S1694" s="43"/>
      <c r="AA1694" s="41"/>
    </row>
    <row r="1695" spans="10:27" x14ac:dyDescent="0.15">
      <c r="J1695" s="41"/>
      <c r="K1695" s="42"/>
      <c r="L1695" s="40"/>
      <c r="M1695" s="41"/>
      <c r="S1695" s="43"/>
      <c r="AA1695" s="41"/>
    </row>
    <row r="1696" spans="10:27" x14ac:dyDescent="0.15">
      <c r="J1696" s="41"/>
      <c r="K1696" s="42"/>
      <c r="L1696" s="40"/>
      <c r="M1696" s="41"/>
      <c r="S1696" s="43"/>
      <c r="AA1696" s="41"/>
    </row>
    <row r="1697" spans="10:27" x14ac:dyDescent="0.15">
      <c r="J1697" s="41"/>
      <c r="K1697" s="42"/>
      <c r="L1697" s="40"/>
      <c r="M1697" s="41"/>
      <c r="S1697" s="43"/>
      <c r="AA1697" s="41"/>
    </row>
    <row r="1698" spans="10:27" x14ac:dyDescent="0.15">
      <c r="J1698" s="41"/>
      <c r="K1698" s="42"/>
      <c r="L1698" s="40"/>
      <c r="M1698" s="41"/>
      <c r="S1698" s="43"/>
      <c r="AA1698" s="41"/>
    </row>
    <row r="1699" spans="10:27" x14ac:dyDescent="0.15">
      <c r="J1699" s="41"/>
      <c r="K1699" s="42"/>
      <c r="L1699" s="40"/>
      <c r="M1699" s="41"/>
      <c r="S1699" s="43"/>
      <c r="AA1699" s="41"/>
    </row>
    <row r="1700" spans="10:27" x14ac:dyDescent="0.15">
      <c r="J1700" s="41"/>
      <c r="K1700" s="42"/>
      <c r="L1700" s="40"/>
      <c r="M1700" s="41"/>
      <c r="S1700" s="43"/>
      <c r="AA1700" s="41"/>
    </row>
    <row r="1701" spans="10:27" x14ac:dyDescent="0.15">
      <c r="J1701" s="41"/>
      <c r="K1701" s="42"/>
      <c r="L1701" s="40"/>
      <c r="M1701" s="41"/>
      <c r="S1701" s="43"/>
      <c r="AA1701" s="41"/>
    </row>
    <row r="1702" spans="10:27" x14ac:dyDescent="0.15">
      <c r="J1702" s="41"/>
      <c r="K1702" s="42"/>
      <c r="L1702" s="40"/>
      <c r="M1702" s="41"/>
      <c r="S1702" s="43"/>
      <c r="AA1702" s="41"/>
    </row>
    <row r="1703" spans="10:27" x14ac:dyDescent="0.15">
      <c r="J1703" s="41"/>
      <c r="K1703" s="42"/>
      <c r="L1703" s="40"/>
      <c r="M1703" s="41"/>
      <c r="S1703" s="43"/>
      <c r="AA1703" s="41"/>
    </row>
    <row r="1704" spans="10:27" x14ac:dyDescent="0.15">
      <c r="J1704" s="41"/>
      <c r="K1704" s="42"/>
      <c r="L1704" s="40"/>
      <c r="M1704" s="41"/>
      <c r="S1704" s="43"/>
      <c r="AA1704" s="41"/>
    </row>
    <row r="1705" spans="10:27" x14ac:dyDescent="0.15">
      <c r="J1705" s="41"/>
      <c r="K1705" s="42"/>
      <c r="L1705" s="40"/>
      <c r="M1705" s="41"/>
      <c r="S1705" s="43"/>
      <c r="AA1705" s="41"/>
    </row>
    <row r="1706" spans="10:27" x14ac:dyDescent="0.15">
      <c r="J1706" s="41"/>
      <c r="K1706" s="42"/>
      <c r="L1706" s="40"/>
      <c r="M1706" s="41"/>
      <c r="S1706" s="43"/>
      <c r="AA1706" s="41"/>
    </row>
    <row r="1707" spans="10:27" x14ac:dyDescent="0.15">
      <c r="J1707" s="41"/>
      <c r="K1707" s="42"/>
      <c r="L1707" s="40"/>
      <c r="M1707" s="41"/>
      <c r="S1707" s="43"/>
      <c r="AA1707" s="41"/>
    </row>
    <row r="1708" spans="10:27" x14ac:dyDescent="0.15">
      <c r="J1708" s="41"/>
      <c r="K1708" s="42"/>
      <c r="L1708" s="40"/>
      <c r="M1708" s="41"/>
      <c r="S1708" s="43"/>
      <c r="AA1708" s="41"/>
    </row>
    <row r="1709" spans="10:27" x14ac:dyDescent="0.15">
      <c r="J1709" s="41"/>
      <c r="K1709" s="42"/>
      <c r="L1709" s="40"/>
      <c r="M1709" s="41"/>
      <c r="S1709" s="43"/>
      <c r="AA1709" s="41"/>
    </row>
    <row r="1710" spans="10:27" x14ac:dyDescent="0.15">
      <c r="J1710" s="41"/>
      <c r="K1710" s="42"/>
      <c r="L1710" s="40"/>
      <c r="M1710" s="41"/>
      <c r="S1710" s="43"/>
      <c r="AA1710" s="41"/>
    </row>
    <row r="1711" spans="10:27" x14ac:dyDescent="0.15">
      <c r="J1711" s="41"/>
      <c r="K1711" s="42"/>
      <c r="L1711" s="40"/>
      <c r="M1711" s="41"/>
      <c r="S1711" s="43"/>
      <c r="AA1711" s="41"/>
    </row>
    <row r="1712" spans="10:27" x14ac:dyDescent="0.15">
      <c r="J1712" s="41"/>
      <c r="K1712" s="42"/>
      <c r="L1712" s="40"/>
      <c r="M1712" s="41"/>
      <c r="S1712" s="43"/>
      <c r="AA1712" s="41"/>
    </row>
    <row r="1713" spans="10:27" x14ac:dyDescent="0.15">
      <c r="J1713" s="41"/>
      <c r="K1713" s="42"/>
      <c r="L1713" s="40"/>
      <c r="M1713" s="41"/>
      <c r="S1713" s="43"/>
      <c r="AA1713" s="41"/>
    </row>
    <row r="1714" spans="10:27" x14ac:dyDescent="0.15">
      <c r="J1714" s="41"/>
      <c r="K1714" s="42"/>
      <c r="L1714" s="40"/>
      <c r="M1714" s="41"/>
      <c r="S1714" s="43"/>
      <c r="AA1714" s="41"/>
    </row>
    <row r="1715" spans="10:27" x14ac:dyDescent="0.15">
      <c r="J1715" s="41"/>
      <c r="K1715" s="42"/>
      <c r="L1715" s="40"/>
      <c r="M1715" s="41"/>
      <c r="S1715" s="43"/>
      <c r="AA1715" s="41"/>
    </row>
    <row r="1716" spans="10:27" x14ac:dyDescent="0.15">
      <c r="J1716" s="41"/>
      <c r="K1716" s="42"/>
      <c r="L1716" s="40"/>
      <c r="M1716" s="41"/>
      <c r="S1716" s="43"/>
      <c r="AA1716" s="41"/>
    </row>
    <row r="1717" spans="10:27" x14ac:dyDescent="0.15">
      <c r="J1717" s="41"/>
      <c r="K1717" s="42"/>
      <c r="L1717" s="40"/>
      <c r="M1717" s="41"/>
      <c r="S1717" s="43"/>
      <c r="AA1717" s="41"/>
    </row>
    <row r="1718" spans="10:27" x14ac:dyDescent="0.15">
      <c r="J1718" s="41"/>
      <c r="K1718" s="42"/>
      <c r="L1718" s="40"/>
      <c r="M1718" s="41"/>
      <c r="S1718" s="43"/>
      <c r="AA1718" s="41"/>
    </row>
    <row r="1719" spans="10:27" x14ac:dyDescent="0.15">
      <c r="J1719" s="41"/>
      <c r="K1719" s="42"/>
      <c r="L1719" s="40"/>
      <c r="M1719" s="41"/>
      <c r="S1719" s="43"/>
      <c r="AA1719" s="41"/>
    </row>
    <row r="1720" spans="10:27" x14ac:dyDescent="0.15">
      <c r="J1720" s="41"/>
      <c r="K1720" s="42"/>
      <c r="L1720" s="40"/>
      <c r="M1720" s="41"/>
      <c r="S1720" s="43"/>
      <c r="AA1720" s="41"/>
    </row>
    <row r="1721" spans="10:27" x14ac:dyDescent="0.15">
      <c r="J1721" s="41"/>
      <c r="K1721" s="42"/>
      <c r="L1721" s="40"/>
      <c r="M1721" s="41"/>
      <c r="S1721" s="43"/>
      <c r="AA1721" s="41"/>
    </row>
    <row r="1722" spans="10:27" x14ac:dyDescent="0.15">
      <c r="J1722" s="41"/>
      <c r="K1722" s="42"/>
      <c r="L1722" s="40"/>
      <c r="M1722" s="41"/>
      <c r="S1722" s="43"/>
      <c r="AA1722" s="41"/>
    </row>
    <row r="1723" spans="10:27" x14ac:dyDescent="0.15">
      <c r="J1723" s="41"/>
      <c r="K1723" s="42"/>
      <c r="L1723" s="40"/>
      <c r="M1723" s="41"/>
      <c r="S1723" s="43"/>
      <c r="AA1723" s="41"/>
    </row>
    <row r="1724" spans="10:27" x14ac:dyDescent="0.15">
      <c r="J1724" s="41"/>
      <c r="K1724" s="42"/>
      <c r="L1724" s="40"/>
      <c r="M1724" s="41"/>
      <c r="S1724" s="43"/>
      <c r="AA1724" s="41"/>
    </row>
    <row r="1725" spans="10:27" x14ac:dyDescent="0.15">
      <c r="J1725" s="41"/>
      <c r="K1725" s="42"/>
      <c r="L1725" s="40"/>
      <c r="M1725" s="41"/>
      <c r="S1725" s="43"/>
      <c r="AA1725" s="41"/>
    </row>
    <row r="1726" spans="10:27" x14ac:dyDescent="0.15">
      <c r="J1726" s="41"/>
      <c r="K1726" s="42"/>
      <c r="L1726" s="40"/>
      <c r="M1726" s="41"/>
      <c r="S1726" s="43"/>
      <c r="AA1726" s="41"/>
    </row>
    <row r="1727" spans="10:27" x14ac:dyDescent="0.15">
      <c r="J1727" s="41"/>
      <c r="K1727" s="42"/>
      <c r="L1727" s="40"/>
      <c r="M1727" s="41"/>
      <c r="S1727" s="43"/>
      <c r="AA1727" s="41"/>
    </row>
    <row r="1728" spans="10:27" x14ac:dyDescent="0.15">
      <c r="J1728" s="41"/>
      <c r="K1728" s="42"/>
      <c r="L1728" s="40"/>
      <c r="M1728" s="41"/>
      <c r="S1728" s="43"/>
      <c r="AA1728" s="41"/>
    </row>
    <row r="1729" spans="10:27" x14ac:dyDescent="0.15">
      <c r="J1729" s="41"/>
      <c r="K1729" s="42"/>
      <c r="L1729" s="40"/>
      <c r="M1729" s="41"/>
      <c r="S1729" s="43"/>
      <c r="AA1729" s="41"/>
    </row>
    <row r="1730" spans="10:27" x14ac:dyDescent="0.15">
      <c r="J1730" s="41"/>
      <c r="K1730" s="42"/>
      <c r="L1730" s="40"/>
      <c r="M1730" s="41"/>
      <c r="S1730" s="43"/>
      <c r="AA1730" s="41"/>
    </row>
    <row r="1731" spans="10:27" x14ac:dyDescent="0.15">
      <c r="J1731" s="41"/>
      <c r="K1731" s="42"/>
      <c r="L1731" s="40"/>
      <c r="M1731" s="41"/>
      <c r="S1731" s="43"/>
      <c r="AA1731" s="41"/>
    </row>
    <row r="1732" spans="10:27" x14ac:dyDescent="0.15">
      <c r="J1732" s="41"/>
      <c r="K1732" s="42"/>
      <c r="L1732" s="40"/>
      <c r="M1732" s="41"/>
      <c r="S1732" s="43"/>
      <c r="AA1732" s="41"/>
    </row>
    <row r="1733" spans="10:27" x14ac:dyDescent="0.15">
      <c r="J1733" s="41"/>
      <c r="K1733" s="42"/>
      <c r="L1733" s="40"/>
      <c r="M1733" s="41"/>
      <c r="S1733" s="43"/>
      <c r="AA1733" s="41"/>
    </row>
    <row r="1734" spans="10:27" x14ac:dyDescent="0.15">
      <c r="J1734" s="41"/>
      <c r="K1734" s="42"/>
      <c r="L1734" s="40"/>
      <c r="M1734" s="41"/>
      <c r="S1734" s="43"/>
      <c r="AA1734" s="41"/>
    </row>
    <row r="1735" spans="10:27" x14ac:dyDescent="0.15">
      <c r="J1735" s="41"/>
      <c r="K1735" s="42"/>
      <c r="L1735" s="40"/>
      <c r="M1735" s="41"/>
      <c r="S1735" s="43"/>
      <c r="AA1735" s="41"/>
    </row>
    <row r="1736" spans="10:27" x14ac:dyDescent="0.15">
      <c r="J1736" s="41"/>
      <c r="K1736" s="42"/>
      <c r="L1736" s="40"/>
      <c r="M1736" s="41"/>
      <c r="S1736" s="43"/>
      <c r="AA1736" s="41"/>
    </row>
    <row r="1737" spans="10:27" x14ac:dyDescent="0.15">
      <c r="J1737" s="41"/>
      <c r="K1737" s="42"/>
      <c r="L1737" s="40"/>
      <c r="M1737" s="41"/>
      <c r="S1737" s="43"/>
      <c r="AA1737" s="41"/>
    </row>
    <row r="1738" spans="10:27" x14ac:dyDescent="0.15">
      <c r="J1738" s="41"/>
      <c r="K1738" s="42"/>
      <c r="L1738" s="40"/>
      <c r="M1738" s="41"/>
      <c r="S1738" s="43"/>
      <c r="AA1738" s="41"/>
    </row>
    <row r="1739" spans="10:27" x14ac:dyDescent="0.15">
      <c r="J1739" s="41"/>
      <c r="K1739" s="42"/>
      <c r="L1739" s="40"/>
      <c r="M1739" s="41"/>
      <c r="S1739" s="43"/>
      <c r="AA1739" s="41"/>
    </row>
    <row r="1740" spans="10:27" x14ac:dyDescent="0.15">
      <c r="J1740" s="41"/>
      <c r="K1740" s="42"/>
      <c r="L1740" s="40"/>
      <c r="M1740" s="41"/>
      <c r="S1740" s="43"/>
      <c r="AA1740" s="41"/>
    </row>
    <row r="1741" spans="10:27" x14ac:dyDescent="0.15">
      <c r="J1741" s="41"/>
      <c r="K1741" s="42"/>
      <c r="L1741" s="40"/>
      <c r="M1741" s="41"/>
      <c r="S1741" s="43"/>
      <c r="AA1741" s="41"/>
    </row>
    <row r="1742" spans="10:27" x14ac:dyDescent="0.15">
      <c r="J1742" s="41"/>
      <c r="K1742" s="42"/>
      <c r="L1742" s="40"/>
      <c r="M1742" s="41"/>
      <c r="S1742" s="43"/>
      <c r="AA1742" s="41"/>
    </row>
    <row r="1743" spans="10:27" x14ac:dyDescent="0.15">
      <c r="J1743" s="41"/>
      <c r="K1743" s="42"/>
      <c r="L1743" s="40"/>
      <c r="M1743" s="41"/>
      <c r="S1743" s="43"/>
      <c r="AA1743" s="41"/>
    </row>
    <row r="1744" spans="10:27" x14ac:dyDescent="0.15">
      <c r="J1744" s="41"/>
      <c r="K1744" s="42"/>
      <c r="L1744" s="40"/>
      <c r="M1744" s="41"/>
      <c r="S1744" s="43"/>
      <c r="AA1744" s="41"/>
    </row>
    <row r="1745" spans="10:27" x14ac:dyDescent="0.15">
      <c r="J1745" s="41"/>
      <c r="K1745" s="42"/>
      <c r="L1745" s="40"/>
      <c r="M1745" s="41"/>
      <c r="S1745" s="43"/>
      <c r="AA1745" s="41"/>
    </row>
    <row r="1746" spans="10:27" x14ac:dyDescent="0.15">
      <c r="J1746" s="41"/>
      <c r="K1746" s="42"/>
      <c r="L1746" s="40"/>
      <c r="M1746" s="41"/>
      <c r="S1746" s="43"/>
      <c r="AA1746" s="41"/>
    </row>
    <row r="1747" spans="10:27" x14ac:dyDescent="0.15">
      <c r="J1747" s="41"/>
      <c r="K1747" s="42"/>
      <c r="L1747" s="40"/>
      <c r="M1747" s="41"/>
      <c r="S1747" s="43"/>
      <c r="AA1747" s="41"/>
    </row>
    <row r="1748" spans="10:27" x14ac:dyDescent="0.15">
      <c r="J1748" s="41"/>
      <c r="K1748" s="42"/>
      <c r="L1748" s="40"/>
      <c r="M1748" s="41"/>
      <c r="S1748" s="43"/>
      <c r="AA1748" s="41"/>
    </row>
    <row r="1749" spans="10:27" x14ac:dyDescent="0.15">
      <c r="J1749" s="41"/>
      <c r="K1749" s="42"/>
      <c r="L1749" s="40"/>
      <c r="M1749" s="41"/>
      <c r="S1749" s="43"/>
      <c r="AA1749" s="41"/>
    </row>
    <row r="1750" spans="10:27" x14ac:dyDescent="0.15">
      <c r="J1750" s="41"/>
      <c r="K1750" s="42"/>
      <c r="L1750" s="40"/>
      <c r="M1750" s="41"/>
      <c r="S1750" s="43"/>
      <c r="AA1750" s="41"/>
    </row>
    <row r="1751" spans="10:27" x14ac:dyDescent="0.15">
      <c r="J1751" s="41"/>
      <c r="K1751" s="42"/>
      <c r="L1751" s="40"/>
      <c r="M1751" s="41"/>
      <c r="S1751" s="43"/>
      <c r="AA1751" s="41"/>
    </row>
    <row r="1752" spans="10:27" x14ac:dyDescent="0.15">
      <c r="J1752" s="41"/>
      <c r="K1752" s="42"/>
      <c r="L1752" s="40"/>
      <c r="M1752" s="41"/>
      <c r="S1752" s="43"/>
      <c r="AA1752" s="41"/>
    </row>
    <row r="1753" spans="10:27" x14ac:dyDescent="0.15">
      <c r="J1753" s="41"/>
      <c r="K1753" s="42"/>
      <c r="L1753" s="40"/>
      <c r="M1753" s="41"/>
      <c r="S1753" s="43"/>
      <c r="AA1753" s="41"/>
    </row>
    <row r="1754" spans="10:27" x14ac:dyDescent="0.15">
      <c r="J1754" s="41"/>
      <c r="K1754" s="42"/>
      <c r="L1754" s="40"/>
      <c r="M1754" s="41"/>
      <c r="S1754" s="43"/>
      <c r="AA1754" s="41"/>
    </row>
    <row r="1755" spans="10:27" x14ac:dyDescent="0.15">
      <c r="J1755" s="41"/>
      <c r="K1755" s="42"/>
      <c r="L1755" s="40"/>
      <c r="M1755" s="41"/>
      <c r="S1755" s="43"/>
      <c r="AA1755" s="41"/>
    </row>
    <row r="1756" spans="10:27" x14ac:dyDescent="0.15">
      <c r="J1756" s="41"/>
      <c r="K1756" s="42"/>
      <c r="L1756" s="40"/>
      <c r="M1756" s="41"/>
      <c r="S1756" s="43"/>
      <c r="AA1756" s="41"/>
    </row>
    <row r="1757" spans="10:27" x14ac:dyDescent="0.15">
      <c r="J1757" s="41"/>
      <c r="K1757" s="42"/>
      <c r="L1757" s="40"/>
      <c r="M1757" s="41"/>
      <c r="S1757" s="43"/>
      <c r="AA1757" s="41"/>
    </row>
    <row r="1758" spans="10:27" x14ac:dyDescent="0.15">
      <c r="J1758" s="41"/>
      <c r="K1758" s="42"/>
      <c r="L1758" s="40"/>
      <c r="M1758" s="41"/>
      <c r="S1758" s="43"/>
      <c r="AA1758" s="41"/>
    </row>
    <row r="1759" spans="10:27" x14ac:dyDescent="0.15">
      <c r="J1759" s="41"/>
      <c r="K1759" s="42"/>
      <c r="L1759" s="40"/>
      <c r="M1759" s="41"/>
      <c r="S1759" s="43"/>
      <c r="AA1759" s="41"/>
    </row>
    <row r="1760" spans="10:27" x14ac:dyDescent="0.15">
      <c r="J1760" s="41"/>
      <c r="K1760" s="42"/>
      <c r="L1760" s="40"/>
      <c r="M1760" s="41"/>
      <c r="S1760" s="43"/>
      <c r="AA1760" s="41"/>
    </row>
    <row r="1761" spans="10:27" x14ac:dyDescent="0.15">
      <c r="J1761" s="41"/>
      <c r="K1761" s="42"/>
      <c r="L1761" s="40"/>
      <c r="M1761" s="41"/>
      <c r="S1761" s="43"/>
      <c r="AA1761" s="41"/>
    </row>
    <row r="1762" spans="10:27" x14ac:dyDescent="0.15">
      <c r="J1762" s="41"/>
      <c r="K1762" s="42"/>
      <c r="L1762" s="40"/>
      <c r="M1762" s="41"/>
      <c r="S1762" s="43"/>
      <c r="AA1762" s="41"/>
    </row>
    <row r="1763" spans="10:27" x14ac:dyDescent="0.15">
      <c r="J1763" s="41"/>
      <c r="K1763" s="42"/>
      <c r="L1763" s="40"/>
      <c r="M1763" s="41"/>
      <c r="S1763" s="43"/>
      <c r="AA1763" s="41"/>
    </row>
    <row r="1764" spans="10:27" x14ac:dyDescent="0.15">
      <c r="J1764" s="41"/>
      <c r="K1764" s="42"/>
      <c r="L1764" s="40"/>
      <c r="M1764" s="41"/>
      <c r="S1764" s="43"/>
      <c r="AA1764" s="41"/>
    </row>
    <row r="1765" spans="10:27" x14ac:dyDescent="0.15">
      <c r="J1765" s="41"/>
      <c r="K1765" s="42"/>
      <c r="L1765" s="40"/>
      <c r="M1765" s="41"/>
      <c r="S1765" s="43"/>
      <c r="AA1765" s="41"/>
    </row>
    <row r="1766" spans="10:27" x14ac:dyDescent="0.15">
      <c r="J1766" s="41"/>
      <c r="K1766" s="42"/>
      <c r="L1766" s="40"/>
      <c r="M1766" s="41"/>
      <c r="S1766" s="43"/>
      <c r="AA1766" s="41"/>
    </row>
    <row r="1767" spans="10:27" x14ac:dyDescent="0.15">
      <c r="J1767" s="41"/>
      <c r="K1767" s="42"/>
      <c r="L1767" s="40"/>
      <c r="M1767" s="41"/>
      <c r="S1767" s="43"/>
      <c r="AA1767" s="41"/>
    </row>
    <row r="1768" spans="10:27" x14ac:dyDescent="0.15">
      <c r="J1768" s="41"/>
      <c r="K1768" s="42"/>
      <c r="L1768" s="40"/>
      <c r="M1768" s="41"/>
      <c r="S1768" s="43"/>
      <c r="AA1768" s="41"/>
    </row>
    <row r="1769" spans="10:27" x14ac:dyDescent="0.15">
      <c r="J1769" s="41"/>
      <c r="K1769" s="42"/>
      <c r="L1769" s="40"/>
      <c r="M1769" s="41"/>
      <c r="S1769" s="43"/>
      <c r="AA1769" s="41"/>
    </row>
    <row r="1770" spans="10:27" x14ac:dyDescent="0.15">
      <c r="J1770" s="41"/>
      <c r="K1770" s="42"/>
      <c r="L1770" s="40"/>
      <c r="M1770" s="41"/>
      <c r="S1770" s="43"/>
      <c r="AA1770" s="41"/>
    </row>
    <row r="1771" spans="10:27" x14ac:dyDescent="0.15">
      <c r="J1771" s="41"/>
      <c r="K1771" s="42"/>
      <c r="L1771" s="40"/>
      <c r="M1771" s="41"/>
      <c r="S1771" s="43"/>
      <c r="AA1771" s="41"/>
    </row>
    <row r="1772" spans="10:27" x14ac:dyDescent="0.15">
      <c r="J1772" s="41"/>
      <c r="K1772" s="42"/>
      <c r="L1772" s="40"/>
      <c r="M1772" s="41"/>
      <c r="S1772" s="43"/>
      <c r="AA1772" s="41"/>
    </row>
    <row r="1773" spans="10:27" x14ac:dyDescent="0.15">
      <c r="J1773" s="41"/>
      <c r="K1773" s="42"/>
      <c r="L1773" s="40"/>
      <c r="M1773" s="41"/>
      <c r="S1773" s="43"/>
      <c r="AA1773" s="41"/>
    </row>
    <row r="1774" spans="10:27" x14ac:dyDescent="0.15">
      <c r="J1774" s="41"/>
      <c r="K1774" s="42"/>
      <c r="L1774" s="40"/>
      <c r="M1774" s="41"/>
      <c r="S1774" s="43"/>
      <c r="AA1774" s="41"/>
    </row>
    <row r="1775" spans="10:27" x14ac:dyDescent="0.15">
      <c r="J1775" s="41"/>
      <c r="K1775" s="42"/>
      <c r="L1775" s="40"/>
      <c r="M1775" s="41"/>
      <c r="S1775" s="43"/>
      <c r="AA1775" s="41"/>
    </row>
    <row r="1776" spans="10:27" x14ac:dyDescent="0.15">
      <c r="J1776" s="41"/>
      <c r="K1776" s="42"/>
      <c r="L1776" s="40"/>
      <c r="M1776" s="41"/>
      <c r="S1776" s="43"/>
      <c r="AA1776" s="41"/>
    </row>
    <row r="1777" spans="10:27" x14ac:dyDescent="0.15">
      <c r="J1777" s="41"/>
      <c r="K1777" s="42"/>
      <c r="L1777" s="40"/>
      <c r="M1777" s="41"/>
      <c r="S1777" s="43"/>
      <c r="AA1777" s="41"/>
    </row>
    <row r="1778" spans="10:27" x14ac:dyDescent="0.15">
      <c r="J1778" s="41"/>
      <c r="K1778" s="42"/>
      <c r="L1778" s="40"/>
      <c r="M1778" s="41"/>
      <c r="S1778" s="43"/>
      <c r="AA1778" s="41"/>
    </row>
    <row r="1779" spans="10:27" x14ac:dyDescent="0.15">
      <c r="J1779" s="41"/>
      <c r="K1779" s="42"/>
      <c r="L1779" s="40"/>
      <c r="M1779" s="41"/>
      <c r="S1779" s="43"/>
      <c r="AA1779" s="41"/>
    </row>
    <row r="1780" spans="10:27" x14ac:dyDescent="0.15">
      <c r="J1780" s="41"/>
      <c r="K1780" s="42"/>
      <c r="L1780" s="40"/>
      <c r="M1780" s="41"/>
      <c r="S1780" s="43"/>
      <c r="AA1780" s="41"/>
    </row>
    <row r="1781" spans="10:27" x14ac:dyDescent="0.15">
      <c r="J1781" s="41"/>
      <c r="K1781" s="42"/>
      <c r="L1781" s="40"/>
      <c r="M1781" s="41"/>
      <c r="S1781" s="43"/>
      <c r="AA1781" s="41"/>
    </row>
    <row r="1782" spans="10:27" x14ac:dyDescent="0.15">
      <c r="J1782" s="41"/>
      <c r="K1782" s="42"/>
      <c r="L1782" s="40"/>
      <c r="M1782" s="41"/>
      <c r="S1782" s="43"/>
      <c r="AA1782" s="41"/>
    </row>
    <row r="1783" spans="10:27" x14ac:dyDescent="0.15">
      <c r="J1783" s="41"/>
      <c r="K1783" s="42"/>
      <c r="L1783" s="40"/>
      <c r="M1783" s="41"/>
      <c r="S1783" s="43"/>
      <c r="AA1783" s="41"/>
    </row>
    <row r="1784" spans="10:27" x14ac:dyDescent="0.15">
      <c r="J1784" s="41"/>
      <c r="K1784" s="42"/>
      <c r="L1784" s="40"/>
      <c r="M1784" s="41"/>
      <c r="S1784" s="43"/>
      <c r="AA1784" s="41"/>
    </row>
    <row r="1785" spans="10:27" x14ac:dyDescent="0.15">
      <c r="J1785" s="41"/>
      <c r="K1785" s="42"/>
      <c r="L1785" s="40"/>
      <c r="M1785" s="41"/>
      <c r="S1785" s="43"/>
      <c r="AA1785" s="41"/>
    </row>
    <row r="1786" spans="10:27" x14ac:dyDescent="0.15">
      <c r="J1786" s="41"/>
      <c r="K1786" s="42"/>
      <c r="L1786" s="40"/>
      <c r="M1786" s="41"/>
      <c r="S1786" s="43"/>
      <c r="AA1786" s="41"/>
    </row>
    <row r="1787" spans="10:27" x14ac:dyDescent="0.15">
      <c r="J1787" s="41"/>
      <c r="K1787" s="42"/>
      <c r="L1787" s="40"/>
      <c r="M1787" s="41"/>
      <c r="S1787" s="43"/>
      <c r="AA1787" s="41"/>
    </row>
    <row r="1788" spans="10:27" x14ac:dyDescent="0.15">
      <c r="J1788" s="41"/>
      <c r="K1788" s="42"/>
      <c r="L1788" s="40"/>
      <c r="M1788" s="41"/>
      <c r="S1788" s="43"/>
      <c r="AA1788" s="41"/>
    </row>
    <row r="1789" spans="10:27" x14ac:dyDescent="0.15">
      <c r="J1789" s="41"/>
      <c r="K1789" s="42"/>
      <c r="L1789" s="40"/>
      <c r="M1789" s="41"/>
      <c r="S1789" s="43"/>
      <c r="AA1789" s="41"/>
    </row>
    <row r="1790" spans="10:27" x14ac:dyDescent="0.15">
      <c r="J1790" s="41"/>
      <c r="K1790" s="42"/>
      <c r="L1790" s="40"/>
      <c r="M1790" s="41"/>
      <c r="S1790" s="43"/>
      <c r="AA1790" s="41"/>
    </row>
    <row r="1791" spans="10:27" x14ac:dyDescent="0.15">
      <c r="J1791" s="41"/>
      <c r="K1791" s="42"/>
      <c r="L1791" s="40"/>
      <c r="M1791" s="41"/>
      <c r="S1791" s="43"/>
      <c r="AA1791" s="41"/>
    </row>
    <row r="1792" spans="10:27" x14ac:dyDescent="0.15">
      <c r="J1792" s="41"/>
      <c r="K1792" s="42"/>
      <c r="L1792" s="40"/>
      <c r="M1792" s="41"/>
      <c r="S1792" s="43"/>
      <c r="AA1792" s="41"/>
    </row>
    <row r="1793" spans="10:27" x14ac:dyDescent="0.15">
      <c r="J1793" s="41"/>
      <c r="K1793" s="42"/>
      <c r="L1793" s="40"/>
      <c r="M1793" s="41"/>
      <c r="S1793" s="43"/>
      <c r="AA1793" s="41"/>
    </row>
    <row r="1794" spans="10:27" x14ac:dyDescent="0.15">
      <c r="J1794" s="41"/>
      <c r="K1794" s="42"/>
      <c r="L1794" s="40"/>
      <c r="M1794" s="41"/>
      <c r="S1794" s="43"/>
      <c r="AA1794" s="41"/>
    </row>
    <row r="1795" spans="10:27" x14ac:dyDescent="0.15">
      <c r="J1795" s="41"/>
      <c r="K1795" s="42"/>
      <c r="L1795" s="40"/>
      <c r="M1795" s="41"/>
      <c r="S1795" s="43"/>
      <c r="AA1795" s="41"/>
    </row>
    <row r="1796" spans="10:27" x14ac:dyDescent="0.15">
      <c r="J1796" s="41"/>
      <c r="K1796" s="42"/>
      <c r="L1796" s="40"/>
      <c r="M1796" s="41"/>
      <c r="S1796" s="43"/>
      <c r="AA1796" s="41"/>
    </row>
    <row r="1797" spans="10:27" x14ac:dyDescent="0.15">
      <c r="J1797" s="41"/>
      <c r="K1797" s="42"/>
      <c r="L1797" s="40"/>
      <c r="M1797" s="41"/>
      <c r="S1797" s="43"/>
      <c r="AA1797" s="41"/>
    </row>
    <row r="1798" spans="10:27" x14ac:dyDescent="0.15">
      <c r="J1798" s="41"/>
      <c r="K1798" s="42"/>
      <c r="L1798" s="40"/>
      <c r="M1798" s="41"/>
      <c r="S1798" s="43"/>
      <c r="AA1798" s="41"/>
    </row>
    <row r="1799" spans="10:27" x14ac:dyDescent="0.15">
      <c r="J1799" s="41"/>
      <c r="K1799" s="42"/>
      <c r="L1799" s="40"/>
      <c r="M1799" s="41"/>
      <c r="S1799" s="43"/>
      <c r="AA1799" s="41"/>
    </row>
    <row r="1800" spans="10:27" x14ac:dyDescent="0.15">
      <c r="J1800" s="41"/>
      <c r="K1800" s="42"/>
      <c r="L1800" s="40"/>
      <c r="M1800" s="41"/>
      <c r="S1800" s="43"/>
      <c r="AA1800" s="41"/>
    </row>
    <row r="1801" spans="10:27" x14ac:dyDescent="0.15">
      <c r="J1801" s="41"/>
      <c r="K1801" s="42"/>
      <c r="L1801" s="40"/>
      <c r="M1801" s="41"/>
      <c r="S1801" s="43"/>
      <c r="AA1801" s="41"/>
    </row>
    <row r="1802" spans="10:27" x14ac:dyDescent="0.15">
      <c r="J1802" s="41"/>
      <c r="K1802" s="42"/>
      <c r="L1802" s="40"/>
      <c r="M1802" s="41"/>
      <c r="S1802" s="43"/>
      <c r="AA1802" s="41"/>
    </row>
    <row r="1803" spans="10:27" x14ac:dyDescent="0.15">
      <c r="J1803" s="41"/>
      <c r="K1803" s="42"/>
      <c r="L1803" s="40"/>
      <c r="M1803" s="41"/>
      <c r="S1803" s="43"/>
      <c r="AA1803" s="41"/>
    </row>
    <row r="1804" spans="10:27" x14ac:dyDescent="0.15">
      <c r="J1804" s="41"/>
      <c r="K1804" s="42"/>
      <c r="L1804" s="40"/>
      <c r="M1804" s="41"/>
      <c r="S1804" s="43"/>
      <c r="AA1804" s="41"/>
    </row>
    <row r="1805" spans="10:27" x14ac:dyDescent="0.15">
      <c r="J1805" s="41"/>
      <c r="K1805" s="42"/>
      <c r="L1805" s="40"/>
      <c r="M1805" s="41"/>
      <c r="S1805" s="43"/>
      <c r="AA1805" s="41"/>
    </row>
    <row r="1806" spans="10:27" x14ac:dyDescent="0.15">
      <c r="J1806" s="41"/>
      <c r="K1806" s="42"/>
      <c r="L1806" s="40"/>
      <c r="M1806" s="41"/>
      <c r="S1806" s="43"/>
      <c r="AA1806" s="41"/>
    </row>
    <row r="1807" spans="10:27" x14ac:dyDescent="0.15">
      <c r="J1807" s="41"/>
      <c r="K1807" s="42"/>
      <c r="L1807" s="40"/>
      <c r="M1807" s="41"/>
      <c r="S1807" s="43"/>
      <c r="AA1807" s="41"/>
    </row>
    <row r="1808" spans="10:27" x14ac:dyDescent="0.15">
      <c r="J1808" s="41"/>
      <c r="K1808" s="42"/>
      <c r="L1808" s="40"/>
      <c r="M1808" s="41"/>
      <c r="S1808" s="43"/>
      <c r="AA1808" s="41"/>
    </row>
    <row r="1809" spans="10:27" x14ac:dyDescent="0.15">
      <c r="J1809" s="41"/>
      <c r="K1809" s="42"/>
      <c r="L1809" s="40"/>
      <c r="M1809" s="41"/>
      <c r="S1809" s="43"/>
      <c r="AA1809" s="41"/>
    </row>
    <row r="1810" spans="10:27" x14ac:dyDescent="0.15">
      <c r="J1810" s="41"/>
      <c r="K1810" s="41"/>
      <c r="L1810" s="40"/>
      <c r="M1810" s="41"/>
    </row>
    <row r="1811" spans="10:27" x14ac:dyDescent="0.15">
      <c r="J1811" s="41"/>
      <c r="K1811" s="41"/>
      <c r="L1811" s="40"/>
      <c r="M1811" s="41"/>
    </row>
    <row r="1812" spans="10:27" x14ac:dyDescent="0.15">
      <c r="J1812" s="41"/>
      <c r="K1812" s="41"/>
      <c r="L1812" s="40"/>
      <c r="M1812" s="41"/>
    </row>
    <row r="1813" spans="10:27" x14ac:dyDescent="0.15">
      <c r="J1813" s="41"/>
      <c r="K1813" s="41"/>
      <c r="L1813" s="40"/>
      <c r="M1813" s="41"/>
    </row>
    <row r="1814" spans="10:27" x14ac:dyDescent="0.15">
      <c r="J1814" s="41"/>
      <c r="K1814" s="41"/>
      <c r="L1814" s="40"/>
      <c r="M1814" s="41"/>
    </row>
    <row r="1815" spans="10:27" x14ac:dyDescent="0.15">
      <c r="J1815" s="41"/>
      <c r="K1815" s="41"/>
      <c r="L1815" s="40"/>
      <c r="M1815" s="41"/>
    </row>
    <row r="1816" spans="10:27" x14ac:dyDescent="0.15">
      <c r="J1816" s="41"/>
      <c r="K1816" s="41"/>
      <c r="L1816" s="40"/>
      <c r="M1816" s="41"/>
    </row>
    <row r="1817" spans="10:27" x14ac:dyDescent="0.15">
      <c r="J1817" s="41"/>
      <c r="K1817" s="41"/>
      <c r="L1817" s="40"/>
      <c r="M1817" s="41"/>
    </row>
    <row r="1818" spans="10:27" x14ac:dyDescent="0.15">
      <c r="J1818" s="41"/>
      <c r="K1818" s="41"/>
      <c r="L1818" s="40"/>
      <c r="M1818" s="41"/>
    </row>
    <row r="1819" spans="10:27" x14ac:dyDescent="0.15">
      <c r="J1819" s="41"/>
      <c r="K1819" s="41"/>
      <c r="L1819" s="40"/>
      <c r="M1819" s="41"/>
    </row>
    <row r="1820" spans="10:27" x14ac:dyDescent="0.15">
      <c r="J1820" s="41"/>
      <c r="K1820" s="41"/>
      <c r="L1820" s="40"/>
      <c r="M1820" s="41"/>
    </row>
    <row r="1821" spans="10:27" x14ac:dyDescent="0.15">
      <c r="J1821" s="41"/>
      <c r="K1821" s="41"/>
      <c r="L1821" s="40"/>
      <c r="M1821" s="41"/>
    </row>
    <row r="1822" spans="10:27" x14ac:dyDescent="0.15">
      <c r="J1822" s="41"/>
      <c r="K1822" s="41"/>
      <c r="L1822" s="40"/>
      <c r="M1822" s="41"/>
    </row>
    <row r="1823" spans="10:27" x14ac:dyDescent="0.15">
      <c r="J1823" s="41"/>
      <c r="K1823" s="41"/>
      <c r="L1823" s="40"/>
      <c r="M1823" s="41"/>
    </row>
    <row r="1824" spans="10:27" x14ac:dyDescent="0.15">
      <c r="J1824" s="41"/>
      <c r="K1824" s="41"/>
      <c r="L1824" s="40"/>
      <c r="M1824" s="41"/>
    </row>
    <row r="1825" spans="10:13" x14ac:dyDescent="0.15">
      <c r="J1825" s="41"/>
      <c r="K1825" s="41"/>
      <c r="L1825" s="40"/>
      <c r="M1825" s="41"/>
    </row>
    <row r="1826" spans="10:13" x14ac:dyDescent="0.15">
      <c r="J1826" s="41"/>
      <c r="K1826" s="41"/>
      <c r="L1826" s="40"/>
      <c r="M1826" s="41"/>
    </row>
    <row r="1827" spans="10:13" x14ac:dyDescent="0.15">
      <c r="J1827" s="41"/>
      <c r="K1827" s="41"/>
      <c r="L1827" s="40"/>
      <c r="M1827" s="41"/>
    </row>
    <row r="1828" spans="10:13" x14ac:dyDescent="0.15">
      <c r="J1828" s="41"/>
      <c r="K1828" s="41"/>
      <c r="L1828" s="40"/>
      <c r="M1828" s="41"/>
    </row>
    <row r="1829" spans="10:13" x14ac:dyDescent="0.15">
      <c r="J1829" s="41"/>
      <c r="K1829" s="41"/>
      <c r="L1829" s="40"/>
      <c r="M1829" s="41"/>
    </row>
    <row r="1830" spans="10:13" x14ac:dyDescent="0.15">
      <c r="J1830" s="41"/>
      <c r="K1830" s="41"/>
      <c r="L1830" s="40"/>
      <c r="M1830" s="41"/>
    </row>
    <row r="1831" spans="10:13" x14ac:dyDescent="0.15">
      <c r="J1831" s="41"/>
      <c r="K1831" s="41"/>
      <c r="L1831" s="40"/>
      <c r="M1831" s="41"/>
    </row>
    <row r="1832" spans="10:13" x14ac:dyDescent="0.15">
      <c r="J1832" s="41"/>
      <c r="K1832" s="41"/>
      <c r="L1832" s="40"/>
      <c r="M1832" s="41"/>
    </row>
    <row r="1833" spans="10:13" x14ac:dyDescent="0.15">
      <c r="J1833" s="41"/>
      <c r="K1833" s="41"/>
      <c r="L1833" s="40"/>
      <c r="M1833" s="41"/>
    </row>
    <row r="1834" spans="10:13" x14ac:dyDescent="0.15">
      <c r="J1834" s="41"/>
      <c r="K1834" s="41"/>
      <c r="L1834" s="40"/>
      <c r="M1834" s="41"/>
    </row>
    <row r="1835" spans="10:13" x14ac:dyDescent="0.15">
      <c r="J1835" s="41"/>
      <c r="K1835" s="41"/>
      <c r="L1835" s="40"/>
      <c r="M1835" s="41"/>
    </row>
    <row r="1836" spans="10:13" x14ac:dyDescent="0.15">
      <c r="J1836" s="41"/>
      <c r="K1836" s="41"/>
      <c r="L1836" s="40"/>
      <c r="M1836" s="41"/>
    </row>
    <row r="1837" spans="10:13" x14ac:dyDescent="0.15">
      <c r="J1837" s="41"/>
      <c r="K1837" s="41"/>
      <c r="L1837" s="40"/>
      <c r="M1837" s="41"/>
    </row>
  </sheetData>
  <dataConsolidate/>
  <mergeCells count="18">
    <mergeCell ref="G16:P18"/>
    <mergeCell ref="Q16:Z18"/>
    <mergeCell ref="AS45:AX47"/>
    <mergeCell ref="AY45:BJ47"/>
    <mergeCell ref="BK45:BS47"/>
    <mergeCell ref="AA16:DZ18"/>
    <mergeCell ref="CW43:DF44"/>
    <mergeCell ref="DG43:DY44"/>
    <mergeCell ref="CW48:DF50"/>
    <mergeCell ref="DG45:DY47"/>
    <mergeCell ref="DG48:DY50"/>
    <mergeCell ref="W64:AD64"/>
    <mergeCell ref="AS48:AX50"/>
    <mergeCell ref="AY48:BJ50"/>
    <mergeCell ref="BK48:BS50"/>
    <mergeCell ref="BT48:CQ50"/>
    <mergeCell ref="BT45:CQ47"/>
    <mergeCell ref="CW45:DF47"/>
  </mergeCells>
  <phoneticPr fontId="3"/>
  <dataValidations count="4">
    <dataValidation type="list" allowBlank="1" showInputMessage="1" showErrorMessage="1" sqref="BK48:BS50" xr:uid="{00000000-0002-0000-0000-000000000000}">
      <formula1>$S$68:$S$247</formula1>
    </dataValidation>
    <dataValidation type="list" allowBlank="1" showInputMessage="1" showErrorMessage="1" sqref="AS48:AX50" xr:uid="{00000000-0002-0000-0000-000001000000}">
      <formula1>$F$68</formula1>
    </dataValidation>
    <dataValidation type="list" allowBlank="1" showInputMessage="1" showErrorMessage="1" sqref="AK10 Q16:Z18" xr:uid="{00000000-0002-0000-0000-000002000000}">
      <formula1>$C$116:$C$135</formula1>
    </dataValidation>
    <dataValidation allowBlank="1" showInputMessage="1" showErrorMessage="1" prompt="電話番号の記載誤りに注意してください。" sqref="DG48:DY50" xr:uid="{26665C3D-F226-4749-8801-943358E26E1D}"/>
  </dataValidations>
  <printOptions horizontalCentered="1"/>
  <pageMargins left="0.23622047244094491" right="0.23622047244094491" top="0.74803149606299213" bottom="0.74803149606299213" header="0.31496062992125984" footer="0.31496062992125984"/>
  <pageSetup paperSize="9" scale="6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P40"/>
  <sheetViews>
    <sheetView showGridLines="0" view="pageBreakPreview" zoomScale="60" zoomScaleNormal="75" workbookViewId="0">
      <selection sqref="A1:K4"/>
    </sheetView>
  </sheetViews>
  <sheetFormatPr defaultRowHeight="13.5" x14ac:dyDescent="0.15"/>
  <cols>
    <col min="1" max="8" width="10" customWidth="1"/>
  </cols>
  <sheetData>
    <row r="1" spans="1:16" x14ac:dyDescent="0.15">
      <c r="A1" s="902" t="s">
        <v>657</v>
      </c>
      <c r="B1" s="902"/>
      <c r="C1" s="902"/>
      <c r="D1" s="902"/>
      <c r="E1" s="902"/>
      <c r="F1" s="902"/>
      <c r="G1" s="902"/>
      <c r="H1" s="902"/>
      <c r="I1" s="902"/>
      <c r="J1" s="902"/>
      <c r="K1" s="902"/>
    </row>
    <row r="2" spans="1:16" x14ac:dyDescent="0.15">
      <c r="A2" s="902"/>
      <c r="B2" s="902"/>
      <c r="C2" s="902"/>
      <c r="D2" s="902"/>
      <c r="E2" s="902"/>
      <c r="F2" s="902"/>
      <c r="G2" s="902"/>
      <c r="H2" s="902"/>
      <c r="I2" s="902"/>
      <c r="J2" s="902"/>
      <c r="K2" s="902"/>
    </row>
    <row r="3" spans="1:16" ht="22.5" customHeight="1" x14ac:dyDescent="0.15">
      <c r="A3" s="902"/>
      <c r="B3" s="902"/>
      <c r="C3" s="902"/>
      <c r="D3" s="902"/>
      <c r="E3" s="902"/>
      <c r="F3" s="902"/>
      <c r="G3" s="902"/>
      <c r="H3" s="902"/>
      <c r="I3" s="902"/>
      <c r="J3" s="902"/>
      <c r="K3" s="902"/>
    </row>
    <row r="4" spans="1:16" ht="22.5" customHeight="1" x14ac:dyDescent="0.15">
      <c r="A4" s="903"/>
      <c r="B4" s="903"/>
      <c r="C4" s="903"/>
      <c r="D4" s="903"/>
      <c r="E4" s="903"/>
      <c r="F4" s="903"/>
      <c r="G4" s="903"/>
      <c r="H4" s="903"/>
      <c r="I4" s="903"/>
      <c r="J4" s="903"/>
      <c r="K4" s="903"/>
    </row>
    <row r="5" spans="1:16" ht="30" customHeight="1" x14ac:dyDescent="0.15">
      <c r="A5" s="901" t="s">
        <v>658</v>
      </c>
      <c r="B5" s="893"/>
      <c r="C5" s="901" t="s">
        <v>659</v>
      </c>
      <c r="D5" s="893"/>
      <c r="E5" s="893"/>
      <c r="F5" s="883" t="str">
        <f>'★様式１(２)・歳出'!Q43</f>
        <v>OK</v>
      </c>
      <c r="G5" s="884"/>
      <c r="H5" s="885"/>
      <c r="I5" s="873" t="str">
        <f>IF(F5="OK","","予算現額が未記入もしくは数字が一致しておりません。")</f>
        <v/>
      </c>
      <c r="J5" s="873"/>
      <c r="K5" s="873"/>
      <c r="L5" s="873"/>
      <c r="M5" s="873"/>
      <c r="N5" s="873"/>
      <c r="O5" s="873"/>
      <c r="P5" s="873"/>
    </row>
    <row r="6" spans="1:16" ht="30" customHeight="1" x14ac:dyDescent="0.15">
      <c r="A6" s="895"/>
      <c r="B6" s="896"/>
      <c r="C6" s="895"/>
      <c r="D6" s="896"/>
      <c r="E6" s="896"/>
      <c r="F6" s="886"/>
      <c r="G6" s="887"/>
      <c r="H6" s="888"/>
      <c r="I6" s="873"/>
      <c r="J6" s="873"/>
      <c r="K6" s="873"/>
      <c r="L6" s="873"/>
      <c r="M6" s="873"/>
      <c r="N6" s="873"/>
      <c r="O6" s="873"/>
      <c r="P6" s="873"/>
    </row>
    <row r="7" spans="1:16" ht="30" customHeight="1" x14ac:dyDescent="0.15">
      <c r="A7" s="898"/>
      <c r="B7" s="899"/>
      <c r="C7" s="898"/>
      <c r="D7" s="899"/>
      <c r="E7" s="899"/>
      <c r="F7" s="889"/>
      <c r="G7" s="890"/>
      <c r="H7" s="891"/>
      <c r="I7" s="873"/>
      <c r="J7" s="873"/>
      <c r="K7" s="873"/>
      <c r="L7" s="873"/>
      <c r="M7" s="873"/>
      <c r="N7" s="873"/>
      <c r="O7" s="873"/>
      <c r="P7" s="873"/>
    </row>
    <row r="8" spans="1:16" ht="30" customHeight="1" x14ac:dyDescent="0.15">
      <c r="A8" s="901" t="s">
        <v>658</v>
      </c>
      <c r="B8" s="893"/>
      <c r="C8" s="901" t="s">
        <v>660</v>
      </c>
      <c r="D8" s="893"/>
      <c r="E8" s="893"/>
      <c r="F8" s="883" t="str">
        <f>IF('★様式１(２)・歳出'!AP41="","NG","OK")</f>
        <v>OK</v>
      </c>
      <c r="G8" s="884"/>
      <c r="H8" s="885"/>
      <c r="I8" s="873" t="str">
        <f>IF(F8="OK","","市町村長名が記載されておりません。")</f>
        <v/>
      </c>
      <c r="J8" s="873"/>
      <c r="K8" s="873"/>
      <c r="L8" s="873"/>
      <c r="M8" s="873"/>
      <c r="N8" s="873"/>
      <c r="O8" s="873"/>
      <c r="P8" s="873"/>
    </row>
    <row r="9" spans="1:16" ht="30" customHeight="1" x14ac:dyDescent="0.15">
      <c r="A9" s="895"/>
      <c r="B9" s="896"/>
      <c r="C9" s="895"/>
      <c r="D9" s="896"/>
      <c r="E9" s="896"/>
      <c r="F9" s="886"/>
      <c r="G9" s="887"/>
      <c r="H9" s="888"/>
      <c r="I9" s="873"/>
      <c r="J9" s="873"/>
      <c r="K9" s="873"/>
      <c r="L9" s="873"/>
      <c r="M9" s="873"/>
      <c r="N9" s="873"/>
      <c r="O9" s="873"/>
      <c r="P9" s="873"/>
    </row>
    <row r="10" spans="1:16" ht="30" customHeight="1" x14ac:dyDescent="0.15">
      <c r="A10" s="898"/>
      <c r="B10" s="899"/>
      <c r="C10" s="898"/>
      <c r="D10" s="899"/>
      <c r="E10" s="899"/>
      <c r="F10" s="889"/>
      <c r="G10" s="890"/>
      <c r="H10" s="891"/>
      <c r="I10" s="873"/>
      <c r="J10" s="873"/>
      <c r="K10" s="873"/>
      <c r="L10" s="873"/>
      <c r="M10" s="873"/>
      <c r="N10" s="873"/>
      <c r="O10" s="873"/>
      <c r="P10" s="873"/>
    </row>
    <row r="11" spans="1:16" ht="30" customHeight="1" x14ac:dyDescent="0.15">
      <c r="A11" s="901" t="s">
        <v>658</v>
      </c>
      <c r="B11" s="893"/>
      <c r="C11" s="892" t="s">
        <v>661</v>
      </c>
      <c r="D11" s="893"/>
      <c r="E11" s="893"/>
      <c r="F11" s="883" t="str">
        <f>'★様式１(２)・歳出'!AK43</f>
        <v>OK</v>
      </c>
      <c r="G11" s="884"/>
      <c r="H11" s="885"/>
      <c r="I11" s="904" t="str">
        <f>IF(F11="OK","","様式第1号(2)の法定受託事務の歳出合計が、様式第2号(1)及び(2)の合計＋様式第3号(1)及び(2)の支出済額の合計と一致しておりません。")</f>
        <v/>
      </c>
      <c r="J11" s="905"/>
      <c r="K11" s="905"/>
      <c r="L11" s="905"/>
      <c r="M11" s="905"/>
      <c r="N11" s="905"/>
      <c r="O11" s="905"/>
      <c r="P11" s="906"/>
    </row>
    <row r="12" spans="1:16" ht="30" customHeight="1" x14ac:dyDescent="0.15">
      <c r="A12" s="895"/>
      <c r="B12" s="896"/>
      <c r="C12" s="895"/>
      <c r="D12" s="896"/>
      <c r="E12" s="896"/>
      <c r="F12" s="886"/>
      <c r="G12" s="887"/>
      <c r="H12" s="888"/>
      <c r="I12" s="907"/>
      <c r="J12" s="908"/>
      <c r="K12" s="908"/>
      <c r="L12" s="908"/>
      <c r="M12" s="908"/>
      <c r="N12" s="908"/>
      <c r="O12" s="908"/>
      <c r="P12" s="909"/>
    </row>
    <row r="13" spans="1:16" ht="30" customHeight="1" x14ac:dyDescent="0.15">
      <c r="A13" s="898"/>
      <c r="B13" s="899"/>
      <c r="C13" s="898"/>
      <c r="D13" s="899"/>
      <c r="E13" s="899"/>
      <c r="F13" s="889"/>
      <c r="G13" s="890"/>
      <c r="H13" s="891"/>
      <c r="I13" s="907"/>
      <c r="J13" s="908"/>
      <c r="K13" s="908"/>
      <c r="L13" s="908"/>
      <c r="M13" s="908"/>
      <c r="N13" s="908"/>
      <c r="O13" s="908"/>
      <c r="P13" s="909"/>
    </row>
    <row r="14" spans="1:16" ht="30" customHeight="1" x14ac:dyDescent="0.15">
      <c r="A14" s="901" t="s">
        <v>658</v>
      </c>
      <c r="B14" s="893"/>
      <c r="C14" s="892" t="s">
        <v>662</v>
      </c>
      <c r="D14" s="893"/>
      <c r="E14" s="893"/>
      <c r="F14" s="883" t="str">
        <f>'★様式１(２)・歳出'!AP43</f>
        <v>OK</v>
      </c>
      <c r="G14" s="884"/>
      <c r="H14" s="885"/>
      <c r="I14" s="873" t="str">
        <f>IF(F14="OK","","様式第1号(2)の協力・連携の歳出合計が、様式第４号(1)及び(2)の合計と一致しておりません。")</f>
        <v/>
      </c>
      <c r="J14" s="873"/>
      <c r="K14" s="873"/>
      <c r="L14" s="873"/>
      <c r="M14" s="873"/>
      <c r="N14" s="873"/>
      <c r="O14" s="873"/>
      <c r="P14" s="873"/>
    </row>
    <row r="15" spans="1:16" ht="30" customHeight="1" x14ac:dyDescent="0.15">
      <c r="A15" s="895"/>
      <c r="B15" s="896"/>
      <c r="C15" s="895"/>
      <c r="D15" s="896"/>
      <c r="E15" s="896"/>
      <c r="F15" s="886"/>
      <c r="G15" s="887"/>
      <c r="H15" s="888"/>
      <c r="I15" s="873"/>
      <c r="J15" s="873"/>
      <c r="K15" s="873"/>
      <c r="L15" s="873"/>
      <c r="M15" s="873"/>
      <c r="N15" s="873"/>
      <c r="O15" s="873"/>
      <c r="P15" s="873"/>
    </row>
    <row r="16" spans="1:16" ht="30" customHeight="1" x14ac:dyDescent="0.15">
      <c r="A16" s="898"/>
      <c r="B16" s="899"/>
      <c r="C16" s="898"/>
      <c r="D16" s="899"/>
      <c r="E16" s="899"/>
      <c r="F16" s="889"/>
      <c r="G16" s="890"/>
      <c r="H16" s="891"/>
      <c r="I16" s="873"/>
      <c r="J16" s="873"/>
      <c r="K16" s="873"/>
      <c r="L16" s="873"/>
      <c r="M16" s="873"/>
      <c r="N16" s="873"/>
      <c r="O16" s="873"/>
      <c r="P16" s="873"/>
    </row>
    <row r="17" spans="1:16" ht="30" customHeight="1" x14ac:dyDescent="0.15">
      <c r="A17" s="901" t="s">
        <v>658</v>
      </c>
      <c r="B17" s="893"/>
      <c r="C17" s="892" t="s">
        <v>663</v>
      </c>
      <c r="D17" s="893"/>
      <c r="E17" s="894"/>
      <c r="F17" s="883" t="str">
        <f>'★様式１(２)・歳出'!AU43</f>
        <v>OK</v>
      </c>
      <c r="G17" s="884"/>
      <c r="H17" s="885"/>
      <c r="I17" s="874"/>
      <c r="J17" s="875"/>
      <c r="K17" s="875"/>
      <c r="L17" s="875"/>
      <c r="M17" s="875"/>
      <c r="N17" s="875"/>
      <c r="O17" s="875"/>
      <c r="P17" s="876"/>
    </row>
    <row r="18" spans="1:16" ht="30" customHeight="1" x14ac:dyDescent="0.15">
      <c r="A18" s="895"/>
      <c r="B18" s="896"/>
      <c r="C18" s="895"/>
      <c r="D18" s="896"/>
      <c r="E18" s="897"/>
      <c r="F18" s="886"/>
      <c r="G18" s="887"/>
      <c r="H18" s="888"/>
      <c r="I18" s="877"/>
      <c r="J18" s="878"/>
      <c r="K18" s="878"/>
      <c r="L18" s="878"/>
      <c r="M18" s="878"/>
      <c r="N18" s="878"/>
      <c r="O18" s="878"/>
      <c r="P18" s="879"/>
    </row>
    <row r="19" spans="1:16" ht="30" customHeight="1" x14ac:dyDescent="0.15">
      <c r="A19" s="898"/>
      <c r="B19" s="899"/>
      <c r="C19" s="898"/>
      <c r="D19" s="899"/>
      <c r="E19" s="900"/>
      <c r="F19" s="889"/>
      <c r="G19" s="890"/>
      <c r="H19" s="891"/>
      <c r="I19" s="880"/>
      <c r="J19" s="881"/>
      <c r="K19" s="881"/>
      <c r="L19" s="881"/>
      <c r="M19" s="881"/>
      <c r="N19" s="881"/>
      <c r="O19" s="881"/>
      <c r="P19" s="882"/>
    </row>
    <row r="20" spans="1:16" ht="30" customHeight="1" x14ac:dyDescent="0.15">
      <c r="A20" s="901" t="s">
        <v>658</v>
      </c>
      <c r="B20" s="893"/>
      <c r="C20" s="892" t="s">
        <v>664</v>
      </c>
      <c r="D20" s="893"/>
      <c r="E20" s="893"/>
      <c r="F20" s="883" t="str">
        <f>'★様式１(２)・歳出'!AZ43</f>
        <v>OK</v>
      </c>
      <c r="G20" s="884"/>
      <c r="H20" s="885"/>
      <c r="I20" s="873" t="str">
        <f>IF(F20="OK","","様式第1号(2)の対象外経費の合計が、様式第2号(1)及び(2)の対象外経費の合計＋様式第3号(1)及び(2)の対象外経費の合計＋第4号(1)及び(2)の対象外経費の合計と一致しておりません。")</f>
        <v/>
      </c>
      <c r="J20" s="873"/>
      <c r="K20" s="873"/>
      <c r="L20" s="873"/>
      <c r="M20" s="873"/>
      <c r="N20" s="873"/>
      <c r="O20" s="873"/>
      <c r="P20" s="873"/>
    </row>
    <row r="21" spans="1:16" ht="30" customHeight="1" x14ac:dyDescent="0.15">
      <c r="A21" s="895"/>
      <c r="B21" s="896"/>
      <c r="C21" s="895"/>
      <c r="D21" s="896"/>
      <c r="E21" s="896"/>
      <c r="F21" s="886"/>
      <c r="G21" s="887"/>
      <c r="H21" s="888"/>
      <c r="I21" s="873"/>
      <c r="J21" s="873"/>
      <c r="K21" s="873"/>
      <c r="L21" s="873"/>
      <c r="M21" s="873"/>
      <c r="N21" s="873"/>
      <c r="O21" s="873"/>
      <c r="P21" s="873"/>
    </row>
    <row r="22" spans="1:16" ht="30" customHeight="1" x14ac:dyDescent="0.15">
      <c r="A22" s="898"/>
      <c r="B22" s="899"/>
      <c r="C22" s="898"/>
      <c r="D22" s="899"/>
      <c r="E22" s="899"/>
      <c r="F22" s="889"/>
      <c r="G22" s="890"/>
      <c r="H22" s="891"/>
      <c r="I22" s="873"/>
      <c r="J22" s="873"/>
      <c r="K22" s="873"/>
      <c r="L22" s="873"/>
      <c r="M22" s="873"/>
      <c r="N22" s="873"/>
      <c r="O22" s="873"/>
      <c r="P22" s="873"/>
    </row>
    <row r="23" spans="1:16" ht="30" customHeight="1" x14ac:dyDescent="0.15">
      <c r="A23" s="901" t="s">
        <v>665</v>
      </c>
      <c r="B23" s="893"/>
      <c r="C23" s="892" t="s">
        <v>666</v>
      </c>
      <c r="D23" s="893"/>
      <c r="E23" s="893"/>
      <c r="F23" s="883" t="str">
        <f>'★様式４（協力連携事務）'!P55</f>
        <v>OK</v>
      </c>
      <c r="G23" s="884"/>
      <c r="H23" s="885"/>
      <c r="I23" s="873" t="str">
        <f>IF(F23="OK","","縦の合計と横の合計が一致しておりません。")</f>
        <v/>
      </c>
      <c r="J23" s="873"/>
      <c r="K23" s="873"/>
      <c r="L23" s="873"/>
      <c r="M23" s="873"/>
      <c r="N23" s="873"/>
      <c r="O23" s="873"/>
      <c r="P23" s="873"/>
    </row>
    <row r="24" spans="1:16" ht="30" customHeight="1" x14ac:dyDescent="0.15">
      <c r="A24" s="895"/>
      <c r="B24" s="896"/>
      <c r="C24" s="895"/>
      <c r="D24" s="896"/>
      <c r="E24" s="896"/>
      <c r="F24" s="886"/>
      <c r="G24" s="887"/>
      <c r="H24" s="888"/>
      <c r="I24" s="873"/>
      <c r="J24" s="873"/>
      <c r="K24" s="873"/>
      <c r="L24" s="873"/>
      <c r="M24" s="873"/>
      <c r="N24" s="873"/>
      <c r="O24" s="873"/>
      <c r="P24" s="873"/>
    </row>
    <row r="25" spans="1:16" ht="30" customHeight="1" x14ac:dyDescent="0.15">
      <c r="A25" s="898"/>
      <c r="B25" s="899"/>
      <c r="C25" s="898"/>
      <c r="D25" s="899"/>
      <c r="E25" s="899"/>
      <c r="F25" s="889"/>
      <c r="G25" s="890"/>
      <c r="H25" s="891"/>
      <c r="I25" s="873"/>
      <c r="J25" s="873"/>
      <c r="K25" s="873"/>
      <c r="L25" s="873"/>
      <c r="M25" s="873"/>
      <c r="N25" s="873"/>
      <c r="O25" s="873"/>
      <c r="P25" s="873"/>
    </row>
    <row r="26" spans="1:16" ht="30" customHeight="1" x14ac:dyDescent="0.15">
      <c r="A26" s="901" t="s">
        <v>667</v>
      </c>
      <c r="B26" s="893"/>
      <c r="C26" s="901" t="s">
        <v>535</v>
      </c>
      <c r="D26" s="893"/>
      <c r="E26" s="893"/>
      <c r="F26" s="883" t="str">
        <f>IF(★様式５職員数!G8="","NG","OK")</f>
        <v>OK</v>
      </c>
      <c r="G26" s="884"/>
      <c r="H26" s="885"/>
      <c r="I26" s="873" t="str">
        <f>IF(F26="OK","","事務組織の記載が漏れております。")</f>
        <v/>
      </c>
      <c r="J26" s="873"/>
      <c r="K26" s="873"/>
      <c r="L26" s="873"/>
      <c r="M26" s="873"/>
      <c r="N26" s="873"/>
      <c r="O26" s="873"/>
      <c r="P26" s="873"/>
    </row>
    <row r="27" spans="1:16" ht="30" customHeight="1" x14ac:dyDescent="0.15">
      <c r="A27" s="895"/>
      <c r="B27" s="896"/>
      <c r="C27" s="895"/>
      <c r="D27" s="896"/>
      <c r="E27" s="896"/>
      <c r="F27" s="886"/>
      <c r="G27" s="887"/>
      <c r="H27" s="888"/>
      <c r="I27" s="873"/>
      <c r="J27" s="873"/>
      <c r="K27" s="873"/>
      <c r="L27" s="873"/>
      <c r="M27" s="873"/>
      <c r="N27" s="873"/>
      <c r="O27" s="873"/>
      <c r="P27" s="873"/>
    </row>
    <row r="28" spans="1:16" ht="30" customHeight="1" x14ac:dyDescent="0.15">
      <c r="A28" s="898"/>
      <c r="B28" s="899"/>
      <c r="C28" s="898"/>
      <c r="D28" s="899"/>
      <c r="E28" s="899"/>
      <c r="F28" s="889"/>
      <c r="G28" s="890"/>
      <c r="H28" s="891"/>
      <c r="I28" s="873"/>
      <c r="J28" s="873"/>
      <c r="K28" s="873"/>
      <c r="L28" s="873"/>
      <c r="M28" s="873"/>
      <c r="N28" s="873"/>
      <c r="O28" s="873"/>
      <c r="P28" s="873"/>
    </row>
    <row r="29" spans="1:16" ht="30" customHeight="1" x14ac:dyDescent="0.15">
      <c r="A29" s="901" t="s">
        <v>667</v>
      </c>
      <c r="B29" s="893"/>
      <c r="C29" s="901" t="s">
        <v>668</v>
      </c>
      <c r="D29" s="893"/>
      <c r="E29" s="893"/>
      <c r="F29" s="883" t="str">
        <f>IF(OR(★様式５職員数!O8=0,★様式５職員数!O9=0),"NG","OK")</f>
        <v>OK</v>
      </c>
      <c r="G29" s="884"/>
      <c r="H29" s="885"/>
      <c r="I29" s="873" t="str">
        <f>IF(F29="OK","","課の名称・係の名称の記載が漏れております。")</f>
        <v/>
      </c>
      <c r="J29" s="873"/>
      <c r="K29" s="873"/>
      <c r="L29" s="873"/>
      <c r="M29" s="873"/>
      <c r="N29" s="873"/>
      <c r="O29" s="873"/>
      <c r="P29" s="873"/>
    </row>
    <row r="30" spans="1:16" ht="30" customHeight="1" x14ac:dyDescent="0.15">
      <c r="A30" s="895"/>
      <c r="B30" s="896"/>
      <c r="C30" s="895"/>
      <c r="D30" s="896"/>
      <c r="E30" s="896"/>
      <c r="F30" s="886"/>
      <c r="G30" s="887"/>
      <c r="H30" s="888"/>
      <c r="I30" s="873"/>
      <c r="J30" s="873"/>
      <c r="K30" s="873"/>
      <c r="L30" s="873"/>
      <c r="M30" s="873"/>
      <c r="N30" s="873"/>
      <c r="O30" s="873"/>
      <c r="P30" s="873"/>
    </row>
    <row r="31" spans="1:16" ht="30" customHeight="1" x14ac:dyDescent="0.15">
      <c r="A31" s="898"/>
      <c r="B31" s="899"/>
      <c r="C31" s="898"/>
      <c r="D31" s="899"/>
      <c r="E31" s="899"/>
      <c r="F31" s="889"/>
      <c r="G31" s="890"/>
      <c r="H31" s="891"/>
      <c r="I31" s="873"/>
      <c r="J31" s="873"/>
      <c r="K31" s="873"/>
      <c r="L31" s="873"/>
      <c r="M31" s="873"/>
      <c r="N31" s="873"/>
      <c r="O31" s="873"/>
      <c r="P31" s="873"/>
    </row>
    <row r="32" spans="1:16" ht="30" customHeight="1" x14ac:dyDescent="0.15">
      <c r="A32" s="901" t="s">
        <v>667</v>
      </c>
      <c r="B32" s="893"/>
      <c r="C32" s="901" t="s">
        <v>669</v>
      </c>
      <c r="D32" s="893"/>
      <c r="E32" s="893"/>
      <c r="F32" s="883" t="str">
        <f>IF(★様式５職員数!AA8="","NG","OK")</f>
        <v>OK</v>
      </c>
      <c r="G32" s="884"/>
      <c r="H32" s="885"/>
      <c r="I32" s="873" t="str">
        <f>IF(F32="OK","","支所数の記載が漏れております。")</f>
        <v/>
      </c>
      <c r="J32" s="873"/>
      <c r="K32" s="873"/>
      <c r="L32" s="873"/>
      <c r="M32" s="873"/>
      <c r="N32" s="873"/>
      <c r="O32" s="873"/>
      <c r="P32" s="873"/>
    </row>
    <row r="33" spans="1:16" ht="30" customHeight="1" x14ac:dyDescent="0.15">
      <c r="A33" s="895"/>
      <c r="B33" s="896"/>
      <c r="C33" s="895"/>
      <c r="D33" s="896"/>
      <c r="E33" s="896"/>
      <c r="F33" s="886"/>
      <c r="G33" s="887"/>
      <c r="H33" s="888"/>
      <c r="I33" s="873"/>
      <c r="J33" s="873"/>
      <c r="K33" s="873"/>
      <c r="L33" s="873"/>
      <c r="M33" s="873"/>
      <c r="N33" s="873"/>
      <c r="O33" s="873"/>
      <c r="P33" s="873"/>
    </row>
    <row r="34" spans="1:16" ht="30" customHeight="1" x14ac:dyDescent="0.15">
      <c r="A34" s="898"/>
      <c r="B34" s="899"/>
      <c r="C34" s="898"/>
      <c r="D34" s="899"/>
      <c r="E34" s="899"/>
      <c r="F34" s="889"/>
      <c r="G34" s="890"/>
      <c r="H34" s="891"/>
      <c r="I34" s="873"/>
      <c r="J34" s="873"/>
      <c r="K34" s="873"/>
      <c r="L34" s="873"/>
      <c r="M34" s="873"/>
      <c r="N34" s="873"/>
      <c r="O34" s="873"/>
      <c r="P34" s="873"/>
    </row>
    <row r="35" spans="1:16" ht="30" customHeight="1" x14ac:dyDescent="0.15">
      <c r="A35" s="901" t="s">
        <v>670</v>
      </c>
      <c r="B35" s="893"/>
      <c r="C35" s="901" t="s">
        <v>671</v>
      </c>
      <c r="D35" s="893"/>
      <c r="E35" s="893"/>
      <c r="F35" s="883" t="str">
        <f>IF(COUNTIF(★様式５別紙!AB27:AB42,"*NG*")&gt;0,"NG","OK")</f>
        <v>OK</v>
      </c>
      <c r="G35" s="884"/>
      <c r="H35" s="885"/>
      <c r="I35" s="873" t="str">
        <f>IF(F35="OK","","従事割合の合計が１００％になっておりません。")</f>
        <v/>
      </c>
      <c r="J35" s="873"/>
      <c r="K35" s="873"/>
      <c r="L35" s="873"/>
      <c r="M35" s="873"/>
      <c r="N35" s="873"/>
      <c r="O35" s="873"/>
      <c r="P35" s="873"/>
    </row>
    <row r="36" spans="1:16" ht="30" customHeight="1" x14ac:dyDescent="0.15">
      <c r="A36" s="895"/>
      <c r="B36" s="896"/>
      <c r="C36" s="895"/>
      <c r="D36" s="896"/>
      <c r="E36" s="896"/>
      <c r="F36" s="886"/>
      <c r="G36" s="887"/>
      <c r="H36" s="888"/>
      <c r="I36" s="873"/>
      <c r="J36" s="873"/>
      <c r="K36" s="873"/>
      <c r="L36" s="873"/>
      <c r="M36" s="873"/>
      <c r="N36" s="873"/>
      <c r="O36" s="873"/>
      <c r="P36" s="873"/>
    </row>
    <row r="37" spans="1:16" ht="30" customHeight="1" x14ac:dyDescent="0.15">
      <c r="A37" s="898"/>
      <c r="B37" s="899"/>
      <c r="C37" s="898"/>
      <c r="D37" s="899"/>
      <c r="E37" s="899"/>
      <c r="F37" s="889"/>
      <c r="G37" s="890"/>
      <c r="H37" s="891"/>
      <c r="I37" s="873"/>
      <c r="J37" s="873"/>
      <c r="K37" s="873"/>
      <c r="L37" s="873"/>
      <c r="M37" s="873"/>
      <c r="N37" s="873"/>
      <c r="O37" s="873"/>
      <c r="P37" s="873"/>
    </row>
    <row r="38" spans="1:16" ht="30" customHeight="1" x14ac:dyDescent="0.15">
      <c r="A38" s="901" t="s">
        <v>670</v>
      </c>
      <c r="B38" s="893"/>
      <c r="C38" s="901" t="s">
        <v>672</v>
      </c>
      <c r="D38" s="893"/>
      <c r="E38" s="893"/>
      <c r="F38" s="883" t="str">
        <f ca="1">IF(COUNTIF(★様式５別紙!V103:AA103,"*NG*")&gt;0,"NG","OK")</f>
        <v>OK</v>
      </c>
      <c r="G38" s="884"/>
      <c r="H38" s="885"/>
      <c r="I38" s="873" t="str">
        <f ca="1">IF(F38="OK","","年間実質職員数の合計が庁舎別の年間実質職員数と一致しておりません。セルＣ列の所属欄に「本庁」「支所」が入力されているか確認してください")</f>
        <v/>
      </c>
      <c r="J38" s="873"/>
      <c r="K38" s="873"/>
      <c r="L38" s="873"/>
      <c r="M38" s="873"/>
      <c r="N38" s="873"/>
      <c r="O38" s="873"/>
      <c r="P38" s="873"/>
    </row>
    <row r="39" spans="1:16" ht="30" customHeight="1" x14ac:dyDescent="0.15">
      <c r="A39" s="895"/>
      <c r="B39" s="896"/>
      <c r="C39" s="895"/>
      <c r="D39" s="896"/>
      <c r="E39" s="896"/>
      <c r="F39" s="886"/>
      <c r="G39" s="887"/>
      <c r="H39" s="888"/>
      <c r="I39" s="873"/>
      <c r="J39" s="873"/>
      <c r="K39" s="873"/>
      <c r="L39" s="873"/>
      <c r="M39" s="873"/>
      <c r="N39" s="873"/>
      <c r="O39" s="873"/>
      <c r="P39" s="873"/>
    </row>
    <row r="40" spans="1:16" ht="30" customHeight="1" x14ac:dyDescent="0.15">
      <c r="A40" s="898"/>
      <c r="B40" s="899"/>
      <c r="C40" s="898"/>
      <c r="D40" s="899"/>
      <c r="E40" s="899"/>
      <c r="F40" s="889"/>
      <c r="G40" s="890"/>
      <c r="H40" s="891"/>
      <c r="I40" s="873"/>
      <c r="J40" s="873"/>
      <c r="K40" s="873"/>
      <c r="L40" s="873"/>
      <c r="M40" s="873"/>
      <c r="N40" s="873"/>
      <c r="O40" s="873"/>
      <c r="P40" s="873"/>
    </row>
  </sheetData>
  <mergeCells count="49">
    <mergeCell ref="A5:B7"/>
    <mergeCell ref="C5:E7"/>
    <mergeCell ref="F5:H7"/>
    <mergeCell ref="I5:P7"/>
    <mergeCell ref="I8:P10"/>
    <mergeCell ref="A8:B10"/>
    <mergeCell ref="C8:E10"/>
    <mergeCell ref="F8:H10"/>
    <mergeCell ref="A38:B40"/>
    <mergeCell ref="C38:E40"/>
    <mergeCell ref="F38:H40"/>
    <mergeCell ref="I38:P40"/>
    <mergeCell ref="A23:B25"/>
    <mergeCell ref="C23:E25"/>
    <mergeCell ref="F23:H25"/>
    <mergeCell ref="I23:P25"/>
    <mergeCell ref="A29:B31"/>
    <mergeCell ref="C29:E31"/>
    <mergeCell ref="F29:H31"/>
    <mergeCell ref="I29:P31"/>
    <mergeCell ref="A1:K4"/>
    <mergeCell ref="A26:B28"/>
    <mergeCell ref="C26:E28"/>
    <mergeCell ref="F26:H28"/>
    <mergeCell ref="I26:P28"/>
    <mergeCell ref="A14:B16"/>
    <mergeCell ref="C14:E16"/>
    <mergeCell ref="F14:H16"/>
    <mergeCell ref="I14:P16"/>
    <mergeCell ref="A20:B22"/>
    <mergeCell ref="C20:E22"/>
    <mergeCell ref="F20:H22"/>
    <mergeCell ref="A11:B13"/>
    <mergeCell ref="C11:E13"/>
    <mergeCell ref="F11:H13"/>
    <mergeCell ref="I11:P13"/>
    <mergeCell ref="I20:P22"/>
    <mergeCell ref="I17:P19"/>
    <mergeCell ref="F17:H19"/>
    <mergeCell ref="C17:E19"/>
    <mergeCell ref="A35:B37"/>
    <mergeCell ref="C35:E37"/>
    <mergeCell ref="F35:H37"/>
    <mergeCell ref="I35:P37"/>
    <mergeCell ref="A17:B19"/>
    <mergeCell ref="A32:B34"/>
    <mergeCell ref="C32:E34"/>
    <mergeCell ref="F32:H34"/>
    <mergeCell ref="I32:P34"/>
  </mergeCells>
  <phoneticPr fontId="3"/>
  <conditionalFormatting sqref="F5">
    <cfRule type="containsText" dxfId="5" priority="7" operator="containsText" text="不一致">
      <formula>NOT(ISERROR(SEARCH("不一致",F5)))</formula>
    </cfRule>
    <cfRule type="containsText" dxfId="4" priority="8" operator="containsText" text="NG">
      <formula>NOT(ISERROR(SEARCH("NG",F5)))</formula>
    </cfRule>
  </conditionalFormatting>
  <conditionalFormatting sqref="F8 F11 F14 F20 F23 F26 F29 F35 F38">
    <cfRule type="containsText" dxfId="3" priority="9" operator="containsText" text="不一致">
      <formula>NOT(ISERROR(SEARCH("不一致",F8)))</formula>
    </cfRule>
    <cfRule type="containsText" dxfId="2" priority="10" operator="containsText" text="NG">
      <formula>NOT(ISERROR(SEARCH("NG",F8)))</formula>
    </cfRule>
  </conditionalFormatting>
  <conditionalFormatting sqref="F32">
    <cfRule type="containsText" dxfId="1" priority="5" operator="containsText" text="不一致">
      <formula>NOT(ISERROR(SEARCH("不一致",F32)))</formula>
    </cfRule>
    <cfRule type="containsText" dxfId="0" priority="6" operator="containsText" text="NG">
      <formula>NOT(ISERROR(SEARCH("NG",F32)))</formula>
    </cfRule>
  </conditionalFormatting>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M27"/>
  <sheetViews>
    <sheetView showGridLines="0" view="pageBreakPreview" zoomScale="90" zoomScaleNormal="75" zoomScaleSheetLayoutView="90" workbookViewId="0">
      <selection activeCell="Q8" sqref="Q8"/>
    </sheetView>
  </sheetViews>
  <sheetFormatPr defaultRowHeight="13.5" x14ac:dyDescent="0.15"/>
  <cols>
    <col min="1" max="1" width="3.25" customWidth="1"/>
    <col min="8" max="8" width="10" customWidth="1"/>
    <col min="12" max="12" width="9" customWidth="1"/>
    <col min="13" max="13" width="9" hidden="1" customWidth="1"/>
  </cols>
  <sheetData>
    <row r="1" spans="1:13" ht="13.9" customHeight="1" x14ac:dyDescent="0.15"/>
    <row r="2" spans="1:13" ht="13.9" customHeight="1" x14ac:dyDescent="0.15"/>
    <row r="3" spans="1:13" ht="13.9" customHeight="1" x14ac:dyDescent="0.15"/>
    <row r="4" spans="1:13" ht="28.5" customHeight="1" x14ac:dyDescent="0.15">
      <c r="A4" s="919" t="s">
        <v>673</v>
      </c>
      <c r="B4" s="919"/>
      <c r="C4" s="919"/>
      <c r="D4" s="919"/>
      <c r="E4" s="919"/>
      <c r="F4" s="919"/>
      <c r="G4" s="919"/>
      <c r="H4" s="919"/>
      <c r="I4" s="919"/>
      <c r="J4" s="919"/>
      <c r="K4" s="919"/>
    </row>
    <row r="5" spans="1:13" ht="28.5" customHeight="1" x14ac:dyDescent="0.15">
      <c r="A5" s="171" t="s">
        <v>674</v>
      </c>
      <c r="I5" s="920" t="s">
        <v>675</v>
      </c>
      <c r="J5" s="920"/>
      <c r="K5" s="920"/>
    </row>
    <row r="6" spans="1:13" ht="48.75" customHeight="1" x14ac:dyDescent="0.15">
      <c r="A6" s="122"/>
      <c r="B6" s="914" t="s">
        <v>676</v>
      </c>
      <c r="C6" s="914"/>
      <c r="D6" s="914"/>
      <c r="E6" s="914"/>
      <c r="F6" s="914"/>
      <c r="G6" s="914"/>
      <c r="H6" s="914"/>
      <c r="I6" s="914"/>
      <c r="J6" s="915"/>
      <c r="K6" s="182" t="s">
        <v>677</v>
      </c>
      <c r="M6" s="103" t="s">
        <v>678</v>
      </c>
    </row>
    <row r="7" spans="1:13" ht="48.75" customHeight="1" x14ac:dyDescent="0.15">
      <c r="A7" s="122"/>
      <c r="B7" s="921" t="s">
        <v>679</v>
      </c>
      <c r="C7" s="921"/>
      <c r="D7" s="921"/>
      <c r="E7" s="921"/>
      <c r="F7" s="921"/>
      <c r="G7" s="921"/>
      <c r="H7" s="921"/>
      <c r="I7" s="921"/>
      <c r="J7" s="922"/>
      <c r="K7" s="182" t="s">
        <v>677</v>
      </c>
      <c r="M7" s="103"/>
    </row>
    <row r="8" spans="1:13" ht="48.75" customHeight="1" x14ac:dyDescent="0.15">
      <c r="A8" s="172"/>
      <c r="B8" s="921" t="s">
        <v>680</v>
      </c>
      <c r="C8" s="921"/>
      <c r="D8" s="921"/>
      <c r="E8" s="921"/>
      <c r="F8" s="921"/>
      <c r="G8" s="921"/>
      <c r="H8" s="921"/>
      <c r="I8" s="921"/>
      <c r="J8" s="922"/>
      <c r="K8" s="182" t="s">
        <v>677</v>
      </c>
      <c r="M8" s="103" t="s">
        <v>681</v>
      </c>
    </row>
    <row r="9" spans="1:13" ht="34.5" customHeight="1" x14ac:dyDescent="0.15">
      <c r="A9" s="63"/>
      <c r="B9" s="912" t="s">
        <v>682</v>
      </c>
      <c r="C9" s="912"/>
      <c r="D9" s="912"/>
      <c r="E9" s="912"/>
      <c r="F9" s="912"/>
      <c r="G9" s="912"/>
      <c r="H9" s="912"/>
      <c r="I9" s="912"/>
      <c r="J9" s="913"/>
      <c r="K9" s="925" t="s">
        <v>677</v>
      </c>
    </row>
    <row r="10" spans="1:13" ht="34.5" customHeight="1" x14ac:dyDescent="0.15">
      <c r="A10" s="173"/>
      <c r="B10" s="923"/>
      <c r="C10" s="923"/>
      <c r="D10" s="923"/>
      <c r="E10" s="923"/>
      <c r="F10" s="923"/>
      <c r="G10" s="923"/>
      <c r="H10" s="923"/>
      <c r="I10" s="923"/>
      <c r="J10" s="924"/>
      <c r="K10" s="925"/>
    </row>
    <row r="11" spans="1:13" ht="144.75" customHeight="1" x14ac:dyDescent="0.15">
      <c r="A11" s="174" t="s">
        <v>683</v>
      </c>
      <c r="B11" s="917" t="s">
        <v>690</v>
      </c>
      <c r="C11" s="917"/>
      <c r="D11" s="917"/>
      <c r="E11" s="917"/>
      <c r="F11" s="917"/>
      <c r="G11" s="917"/>
      <c r="H11" s="917"/>
      <c r="I11" s="917"/>
      <c r="J11" s="918"/>
      <c r="K11" s="182" t="s">
        <v>677</v>
      </c>
    </row>
    <row r="12" spans="1:13" ht="67.5" customHeight="1" x14ac:dyDescent="0.15">
      <c r="A12" s="63"/>
      <c r="B12" s="912" t="s">
        <v>684</v>
      </c>
      <c r="C12" s="912"/>
      <c r="D12" s="912"/>
      <c r="E12" s="912"/>
      <c r="F12" s="912"/>
      <c r="G12" s="912"/>
      <c r="H12" s="912"/>
      <c r="I12" s="912"/>
      <c r="J12" s="913"/>
      <c r="K12" s="182" t="s">
        <v>677</v>
      </c>
    </row>
    <row r="13" spans="1:13" ht="55.5" customHeight="1" x14ac:dyDescent="0.15">
      <c r="A13" s="916" t="s">
        <v>685</v>
      </c>
      <c r="B13" s="914"/>
      <c r="C13" s="914"/>
      <c r="D13" s="914"/>
      <c r="E13" s="914"/>
      <c r="F13" s="914"/>
      <c r="G13" s="914"/>
      <c r="H13" s="914"/>
      <c r="I13" s="914"/>
      <c r="J13" s="914"/>
      <c r="K13" s="915"/>
    </row>
    <row r="14" spans="1:13" ht="55.15" customHeight="1" x14ac:dyDescent="0.15">
      <c r="A14" s="175"/>
      <c r="B14" s="914" t="s">
        <v>686</v>
      </c>
      <c r="C14" s="914"/>
      <c r="D14" s="914"/>
      <c r="E14" s="914"/>
      <c r="F14" s="914"/>
      <c r="G14" s="914"/>
      <c r="H14" s="914"/>
      <c r="I14" s="914"/>
      <c r="J14" s="915"/>
      <c r="K14" s="183"/>
    </row>
    <row r="15" spans="1:13" ht="55.15" customHeight="1" x14ac:dyDescent="0.15">
      <c r="A15" s="175"/>
      <c r="B15" s="914" t="s">
        <v>687</v>
      </c>
      <c r="C15" s="914"/>
      <c r="D15" s="914"/>
      <c r="E15" s="914"/>
      <c r="F15" s="914"/>
      <c r="G15" s="914"/>
      <c r="H15" s="914"/>
      <c r="I15" s="914"/>
      <c r="J15" s="915"/>
      <c r="K15" s="183"/>
    </row>
    <row r="16" spans="1:13" ht="55.15" customHeight="1" x14ac:dyDescent="0.15">
      <c r="A16" s="175"/>
      <c r="B16" s="914" t="s">
        <v>688</v>
      </c>
      <c r="C16" s="914"/>
      <c r="D16" s="914"/>
      <c r="E16" s="914"/>
      <c r="F16" s="914"/>
      <c r="G16" s="914"/>
      <c r="H16" s="914"/>
      <c r="I16" s="914"/>
      <c r="J16" s="915"/>
      <c r="K16" s="183"/>
    </row>
    <row r="17" spans="1:11" ht="55.15" customHeight="1" x14ac:dyDescent="0.15">
      <c r="A17" s="175"/>
      <c r="B17" s="914" t="s">
        <v>689</v>
      </c>
      <c r="C17" s="914"/>
      <c r="D17" s="914"/>
      <c r="E17" s="914"/>
      <c r="F17" s="914"/>
      <c r="G17" s="914"/>
      <c r="H17" s="914"/>
      <c r="I17" s="914"/>
      <c r="J17" s="915"/>
      <c r="K17" s="183"/>
    </row>
    <row r="18" spans="1:11" ht="38.25" customHeight="1" x14ac:dyDescent="0.15">
      <c r="B18" s="910"/>
      <c r="C18" s="910"/>
      <c r="D18" s="910"/>
      <c r="E18" s="910"/>
      <c r="F18" s="910"/>
      <c r="G18" s="910"/>
      <c r="H18" s="910"/>
      <c r="I18" s="910"/>
      <c r="J18" s="910"/>
      <c r="K18" s="911"/>
    </row>
    <row r="19" spans="1:11" ht="38.25" customHeight="1" x14ac:dyDescent="0.15">
      <c r="B19" s="910"/>
      <c r="C19" s="910"/>
      <c r="D19" s="910"/>
      <c r="E19" s="910"/>
      <c r="F19" s="910"/>
      <c r="G19" s="910"/>
      <c r="H19" s="910"/>
      <c r="I19" s="910"/>
      <c r="J19" s="910"/>
      <c r="K19" s="911"/>
    </row>
    <row r="20" spans="1:11" ht="38.25" customHeight="1" x14ac:dyDescent="0.15">
      <c r="B20" s="171"/>
      <c r="K20" s="176"/>
    </row>
    <row r="21" spans="1:11" ht="38.25" customHeight="1" x14ac:dyDescent="0.15">
      <c r="B21" s="910"/>
      <c r="C21" s="910"/>
      <c r="D21" s="910"/>
      <c r="E21" s="910"/>
      <c r="F21" s="910"/>
      <c r="G21" s="910"/>
      <c r="H21" s="910"/>
      <c r="I21" s="910"/>
      <c r="J21" s="910"/>
      <c r="K21" s="911"/>
    </row>
    <row r="22" spans="1:11" ht="38.25" customHeight="1" x14ac:dyDescent="0.15">
      <c r="B22" s="910"/>
      <c r="C22" s="910"/>
      <c r="D22" s="910"/>
      <c r="E22" s="910"/>
      <c r="F22" s="910"/>
      <c r="G22" s="910"/>
      <c r="H22" s="910"/>
      <c r="I22" s="910"/>
      <c r="J22" s="910"/>
      <c r="K22" s="911"/>
    </row>
    <row r="23" spans="1:11" ht="38.25" customHeight="1" x14ac:dyDescent="0.15">
      <c r="A23" s="171"/>
      <c r="B23" s="171"/>
      <c r="K23" s="176"/>
    </row>
    <row r="24" spans="1:11" ht="26.25" customHeight="1" x14ac:dyDescent="0.15">
      <c r="K24" s="176"/>
    </row>
    <row r="25" spans="1:11" ht="38.25" customHeight="1" x14ac:dyDescent="0.15">
      <c r="A25" s="177"/>
      <c r="K25" s="176"/>
    </row>
    <row r="26" spans="1:11" ht="38.25" customHeight="1" x14ac:dyDescent="0.15">
      <c r="B26" s="910"/>
      <c r="C26" s="910"/>
      <c r="D26" s="910"/>
      <c r="E26" s="910"/>
      <c r="F26" s="910"/>
      <c r="G26" s="910"/>
      <c r="H26" s="910"/>
      <c r="I26" s="910"/>
      <c r="J26" s="910"/>
      <c r="K26" s="911"/>
    </row>
    <row r="27" spans="1:11" ht="69.75" customHeight="1" x14ac:dyDescent="0.15">
      <c r="B27" s="910"/>
      <c r="C27" s="910"/>
      <c r="D27" s="910"/>
      <c r="E27" s="910"/>
      <c r="F27" s="910"/>
      <c r="G27" s="910"/>
      <c r="H27" s="910"/>
      <c r="I27" s="910"/>
      <c r="J27" s="910"/>
      <c r="K27" s="911"/>
    </row>
  </sheetData>
  <mergeCells count="20">
    <mergeCell ref="B11:J11"/>
    <mergeCell ref="A4:K4"/>
    <mergeCell ref="I5:K5"/>
    <mergeCell ref="B8:J8"/>
    <mergeCell ref="B9:J10"/>
    <mergeCell ref="K9:K10"/>
    <mergeCell ref="B6:J6"/>
    <mergeCell ref="B7:J7"/>
    <mergeCell ref="B26:J27"/>
    <mergeCell ref="K26:K27"/>
    <mergeCell ref="B12:J12"/>
    <mergeCell ref="B18:J19"/>
    <mergeCell ref="K18:K19"/>
    <mergeCell ref="B21:J22"/>
    <mergeCell ref="K21:K22"/>
    <mergeCell ref="B14:J14"/>
    <mergeCell ref="B15:J15"/>
    <mergeCell ref="B17:J17"/>
    <mergeCell ref="B16:J16"/>
    <mergeCell ref="A13:K13"/>
  </mergeCells>
  <phoneticPr fontId="3"/>
  <dataValidations count="1">
    <dataValidation type="list" allowBlank="1" showInputMessage="1" showErrorMessage="1" sqref="K25:K27 K6:K12 K14:K23" xr:uid="{00000000-0002-0000-0C00-000000000000}">
      <formula1>$M$6:$M$8</formula1>
    </dataValidation>
  </dataValidations>
  <pageMargins left="0.70866141732283472" right="0.70866141732283472" top="0.55118110236220474" bottom="0.5511811023622047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AEE01-AD51-4C82-9D4A-AE37ADDFD1D5}">
  <sheetPr>
    <tabColor rgb="FFFFC000"/>
  </sheetPr>
  <dimension ref="A1:K28"/>
  <sheetViews>
    <sheetView zoomScaleNormal="100" workbookViewId="0">
      <selection activeCell="A5" sqref="A5:G6"/>
    </sheetView>
  </sheetViews>
  <sheetFormatPr defaultRowHeight="13.5" x14ac:dyDescent="0.15"/>
  <cols>
    <col min="1" max="1" width="8.75" customWidth="1"/>
    <col min="2" max="2" width="18.375" customWidth="1"/>
    <col min="3" max="7" width="19.375" customWidth="1"/>
  </cols>
  <sheetData>
    <row r="1" spans="1:11" x14ac:dyDescent="0.15">
      <c r="A1" s="188"/>
      <c r="B1" s="188"/>
      <c r="C1" s="189"/>
      <c r="D1" s="189"/>
      <c r="E1" s="190"/>
      <c r="F1" s="189"/>
      <c r="G1" s="188"/>
      <c r="H1" s="188"/>
      <c r="I1" s="188"/>
      <c r="J1" s="188"/>
      <c r="K1" s="188"/>
    </row>
    <row r="2" spans="1:11" x14ac:dyDescent="0.15">
      <c r="A2" s="188"/>
      <c r="B2" s="188"/>
      <c r="C2" s="189"/>
      <c r="D2" s="189"/>
      <c r="E2" s="190"/>
      <c r="F2" s="189"/>
      <c r="G2" s="188"/>
      <c r="H2" s="188"/>
      <c r="I2" s="188"/>
      <c r="J2" s="188"/>
      <c r="K2" s="188"/>
    </row>
    <row r="3" spans="1:11" x14ac:dyDescent="0.15">
      <c r="A3" s="188"/>
      <c r="B3" s="188"/>
      <c r="C3" s="189"/>
      <c r="D3" s="189"/>
      <c r="E3" s="190"/>
      <c r="F3" s="189"/>
      <c r="G3" s="188"/>
      <c r="H3" s="188"/>
      <c r="I3" s="188"/>
      <c r="J3" s="188"/>
      <c r="K3" s="188"/>
    </row>
    <row r="4" spans="1:11" ht="18.600000000000001" customHeight="1" x14ac:dyDescent="0.2">
      <c r="A4" s="191" t="s">
        <v>402</v>
      </c>
      <c r="B4" s="188"/>
      <c r="C4" s="189"/>
      <c r="D4" s="189"/>
      <c r="E4" s="190"/>
      <c r="F4" s="189"/>
      <c r="G4" s="188"/>
      <c r="H4" s="188"/>
      <c r="I4" s="188"/>
      <c r="J4" s="188"/>
      <c r="K4" s="188"/>
    </row>
    <row r="5" spans="1:11" x14ac:dyDescent="0.15">
      <c r="A5" s="253" t="s">
        <v>403</v>
      </c>
      <c r="B5" s="253"/>
      <c r="C5" s="253"/>
      <c r="D5" s="253"/>
      <c r="E5" s="253"/>
      <c r="F5" s="253"/>
      <c r="G5" s="253"/>
      <c r="H5" s="188"/>
      <c r="I5" s="188"/>
      <c r="J5" s="188"/>
      <c r="K5" s="188"/>
    </row>
    <row r="6" spans="1:11" x14ac:dyDescent="0.15">
      <c r="A6" s="254"/>
      <c r="B6" s="254"/>
      <c r="C6" s="254"/>
      <c r="D6" s="254"/>
      <c r="E6" s="254"/>
      <c r="F6" s="254"/>
      <c r="G6" s="254"/>
      <c r="H6" s="188"/>
      <c r="I6" s="188"/>
      <c r="J6" s="188"/>
      <c r="K6" s="188"/>
    </row>
    <row r="7" spans="1:11" x14ac:dyDescent="0.15">
      <c r="A7" s="192"/>
      <c r="B7" s="193"/>
      <c r="C7" s="255"/>
      <c r="D7" s="256"/>
      <c r="E7" s="194"/>
      <c r="F7" s="195"/>
      <c r="G7" s="195"/>
      <c r="H7" s="188"/>
      <c r="I7" s="188"/>
      <c r="J7" s="188"/>
      <c r="K7" s="188"/>
    </row>
    <row r="8" spans="1:11" x14ac:dyDescent="0.15">
      <c r="A8" s="196"/>
      <c r="B8" s="197"/>
      <c r="C8" s="189"/>
      <c r="D8" s="189"/>
      <c r="E8" s="189"/>
      <c r="F8" s="198"/>
      <c r="G8" s="198"/>
      <c r="H8" s="188"/>
      <c r="I8" s="188"/>
      <c r="J8" s="188"/>
      <c r="K8" s="188"/>
    </row>
    <row r="9" spans="1:11" x14ac:dyDescent="0.15">
      <c r="A9" s="199" t="s">
        <v>404</v>
      </c>
      <c r="B9" s="197"/>
      <c r="C9" s="257" t="s">
        <v>405</v>
      </c>
      <c r="D9" s="258"/>
      <c r="E9" s="258"/>
      <c r="F9" s="198" t="s">
        <v>406</v>
      </c>
      <c r="G9" s="198" t="s">
        <v>407</v>
      </c>
      <c r="H9" s="188"/>
      <c r="I9" s="188"/>
      <c r="J9" s="188"/>
      <c r="K9" s="188"/>
    </row>
    <row r="10" spans="1:11" x14ac:dyDescent="0.15">
      <c r="A10" s="199"/>
      <c r="B10" s="200" t="s">
        <v>408</v>
      </c>
      <c r="C10" s="201"/>
      <c r="D10" s="202"/>
      <c r="E10" s="202"/>
      <c r="F10" s="198"/>
      <c r="G10" s="198"/>
      <c r="H10" s="188"/>
      <c r="I10" s="188"/>
      <c r="J10" s="188"/>
      <c r="K10" s="188"/>
    </row>
    <row r="11" spans="1:11" x14ac:dyDescent="0.15">
      <c r="A11" s="199" t="s">
        <v>409</v>
      </c>
      <c r="B11" s="197"/>
      <c r="C11" s="259" t="s">
        <v>410</v>
      </c>
      <c r="D11" s="261" t="s">
        <v>411</v>
      </c>
      <c r="E11" s="263" t="s">
        <v>412</v>
      </c>
      <c r="F11" s="203" t="s">
        <v>413</v>
      </c>
      <c r="G11" s="203" t="s">
        <v>413</v>
      </c>
      <c r="H11" s="188"/>
      <c r="I11" s="188"/>
      <c r="J11" s="188"/>
      <c r="K11" s="188"/>
    </row>
    <row r="12" spans="1:11" x14ac:dyDescent="0.15">
      <c r="A12" s="204"/>
      <c r="B12" s="197"/>
      <c r="C12" s="260"/>
      <c r="D12" s="262"/>
      <c r="E12" s="264"/>
      <c r="F12" s="205"/>
      <c r="G12" s="205"/>
      <c r="H12" s="188"/>
      <c r="I12" s="188"/>
      <c r="J12" s="188"/>
      <c r="K12" s="188"/>
    </row>
    <row r="13" spans="1:11" ht="25.15" customHeight="1" x14ac:dyDescent="0.15">
      <c r="A13" s="206" t="str">
        <f>★表紙!BK48</f>
        <v>999</v>
      </c>
      <c r="B13" s="207" t="str">
        <f>★表紙!BT48</f>
        <v>○○市</v>
      </c>
      <c r="C13" s="208">
        <f>'★様式２（法定受託事務・人件費）'!AH28</f>
        <v>667530</v>
      </c>
      <c r="D13" s="209">
        <f>'★様式３（法定受託事務・物件費）'!J48</f>
        <v>376242</v>
      </c>
      <c r="E13" s="210">
        <f>SUM(C13:D13)</f>
        <v>1043772</v>
      </c>
      <c r="F13" s="208">
        <f>'★様式４（協力連携事務）'!J51</f>
        <v>809854</v>
      </c>
      <c r="G13" s="208">
        <f>'特別事情分（その他）'!G15</f>
        <v>0</v>
      </c>
      <c r="H13" s="188"/>
      <c r="I13" s="188"/>
      <c r="J13" s="188"/>
      <c r="K13" s="188"/>
    </row>
    <row r="14" spans="1:11" x14ac:dyDescent="0.15">
      <c r="A14" s="188"/>
      <c r="B14" s="188"/>
      <c r="C14" s="189"/>
      <c r="D14" s="189"/>
      <c r="E14" s="190"/>
      <c r="F14" s="189"/>
      <c r="G14" s="188"/>
      <c r="H14" s="188"/>
      <c r="I14" s="188"/>
      <c r="J14" s="188"/>
      <c r="K14" s="188"/>
    </row>
    <row r="15" spans="1:11" x14ac:dyDescent="0.15">
      <c r="A15" s="188"/>
      <c r="B15" s="188"/>
      <c r="C15" s="189"/>
      <c r="D15" s="189"/>
      <c r="E15" s="190"/>
      <c r="F15" s="189"/>
      <c r="G15" s="188"/>
      <c r="H15" s="188"/>
      <c r="I15" s="188"/>
      <c r="J15" s="188"/>
      <c r="K15" s="188"/>
    </row>
    <row r="16" spans="1:11" x14ac:dyDescent="0.15">
      <c r="A16" s="188"/>
      <c r="B16" s="188"/>
      <c r="C16" s="189"/>
      <c r="D16" s="189"/>
      <c r="E16" s="190"/>
      <c r="F16" s="189"/>
      <c r="G16" s="188"/>
      <c r="H16" s="188"/>
      <c r="I16" s="188"/>
      <c r="J16" s="188"/>
      <c r="K16" s="188"/>
    </row>
    <row r="17" spans="1:11" x14ac:dyDescent="0.15">
      <c r="A17" s="188"/>
      <c r="B17" s="188"/>
      <c r="C17" s="189"/>
      <c r="D17" s="189"/>
      <c r="E17" s="190"/>
      <c r="F17" s="189"/>
      <c r="G17" s="188"/>
      <c r="H17" s="188"/>
      <c r="I17" s="188"/>
      <c r="J17" s="188"/>
      <c r="K17" s="188"/>
    </row>
    <row r="18" spans="1:11" x14ac:dyDescent="0.15">
      <c r="A18" s="188"/>
      <c r="B18" s="188"/>
      <c r="C18" s="189"/>
      <c r="D18" s="189"/>
      <c r="E18" s="190"/>
      <c r="F18" s="189"/>
      <c r="G18" s="188"/>
      <c r="H18" s="188"/>
      <c r="I18" s="188"/>
      <c r="J18" s="188"/>
      <c r="K18" s="188"/>
    </row>
    <row r="19" spans="1:11" x14ac:dyDescent="0.15">
      <c r="A19" s="188"/>
      <c r="B19" s="188"/>
      <c r="C19" s="189"/>
      <c r="D19" s="189"/>
      <c r="E19" s="190"/>
      <c r="F19" s="189"/>
      <c r="G19" s="188"/>
      <c r="H19" s="188"/>
      <c r="I19" s="188"/>
      <c r="J19" s="188"/>
      <c r="K19" s="188"/>
    </row>
    <row r="20" spans="1:11" x14ac:dyDescent="0.15">
      <c r="A20" s="188"/>
      <c r="B20" s="188"/>
      <c r="C20" s="189"/>
      <c r="D20" s="189"/>
      <c r="E20" s="190"/>
      <c r="F20" s="189"/>
      <c r="G20" s="188"/>
      <c r="H20" s="188"/>
      <c r="I20" s="188"/>
      <c r="J20" s="188"/>
      <c r="K20" s="188"/>
    </row>
    <row r="21" spans="1:11" x14ac:dyDescent="0.15">
      <c r="A21" s="188"/>
      <c r="B21" s="188"/>
      <c r="C21" s="189"/>
      <c r="D21" s="189"/>
      <c r="E21" s="190"/>
      <c r="F21" s="189"/>
      <c r="G21" s="188"/>
      <c r="H21" s="188"/>
      <c r="I21" s="188"/>
      <c r="J21" s="188"/>
      <c r="K21" s="188"/>
    </row>
    <row r="22" spans="1:11" x14ac:dyDescent="0.15">
      <c r="A22" s="188"/>
      <c r="B22" s="188"/>
      <c r="C22" s="189"/>
      <c r="D22" s="189"/>
      <c r="E22" s="190"/>
      <c r="F22" s="189"/>
      <c r="G22" s="188"/>
      <c r="H22" s="188"/>
      <c r="I22" s="188"/>
      <c r="J22" s="188"/>
      <c r="K22" s="188"/>
    </row>
    <row r="23" spans="1:11" x14ac:dyDescent="0.15">
      <c r="A23" s="188"/>
      <c r="B23" s="188"/>
      <c r="C23" s="189"/>
      <c r="D23" s="189"/>
      <c r="E23" s="190"/>
      <c r="F23" s="189"/>
      <c r="G23" s="188"/>
      <c r="H23" s="188"/>
      <c r="I23" s="188"/>
      <c r="J23" s="188"/>
      <c r="K23" s="188"/>
    </row>
    <row r="24" spans="1:11" x14ac:dyDescent="0.15">
      <c r="A24" s="188"/>
      <c r="B24" s="188"/>
      <c r="C24" s="189"/>
      <c r="D24" s="189"/>
      <c r="E24" s="190"/>
      <c r="F24" s="189"/>
      <c r="G24" s="188"/>
      <c r="H24" s="188"/>
      <c r="I24" s="188"/>
      <c r="J24" s="188"/>
      <c r="K24" s="188"/>
    </row>
    <row r="25" spans="1:11" x14ac:dyDescent="0.15">
      <c r="A25" s="188"/>
      <c r="B25" s="188"/>
      <c r="C25" s="189"/>
      <c r="D25" s="189"/>
      <c r="E25" s="190"/>
      <c r="F25" s="189"/>
      <c r="G25" s="188"/>
      <c r="H25" s="188"/>
      <c r="I25" s="188"/>
      <c r="J25" s="188"/>
      <c r="K25" s="188"/>
    </row>
    <row r="26" spans="1:11" x14ac:dyDescent="0.15">
      <c r="A26" s="188"/>
      <c r="B26" s="188"/>
      <c r="C26" s="189"/>
      <c r="D26" s="189"/>
      <c r="E26" s="190"/>
      <c r="F26" s="189"/>
      <c r="G26" s="188"/>
      <c r="H26" s="188"/>
      <c r="I26" s="188"/>
      <c r="J26" s="188"/>
      <c r="K26" s="188"/>
    </row>
    <row r="27" spans="1:11" x14ac:dyDescent="0.15">
      <c r="A27" s="188"/>
      <c r="B27" s="188"/>
      <c r="C27" s="189"/>
      <c r="D27" s="189"/>
      <c r="E27" s="190"/>
      <c r="F27" s="189"/>
      <c r="G27" s="188"/>
      <c r="H27" s="188"/>
      <c r="I27" s="188"/>
      <c r="J27" s="188"/>
      <c r="K27" s="188"/>
    </row>
    <row r="28" spans="1:11" x14ac:dyDescent="0.15">
      <c r="A28" s="188"/>
      <c r="B28" s="188"/>
      <c r="C28" s="189"/>
      <c r="D28" s="189"/>
      <c r="E28" s="190"/>
      <c r="F28" s="189"/>
      <c r="G28" s="188"/>
      <c r="H28" s="188"/>
      <c r="I28" s="188"/>
      <c r="J28" s="188"/>
      <c r="K28" s="188"/>
    </row>
  </sheetData>
  <mergeCells count="6">
    <mergeCell ref="A5:G6"/>
    <mergeCell ref="C7:D7"/>
    <mergeCell ref="C9:E9"/>
    <mergeCell ref="C11:C12"/>
    <mergeCell ref="D11:D12"/>
    <mergeCell ref="E11:E12"/>
  </mergeCells>
  <phoneticPr fontId="3"/>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C000"/>
  </sheetPr>
  <dimension ref="A1:BN43"/>
  <sheetViews>
    <sheetView showGridLines="0" view="pageBreakPreview" zoomScaleNormal="100" zoomScaleSheetLayoutView="100" workbookViewId="0">
      <pane ySplit="10" topLeftCell="A14" activePane="bottomLeft" state="frozen"/>
      <selection activeCell="AK4" sqref="AK4"/>
      <selection pane="bottomLeft" activeCell="BP33" sqref="BP33"/>
    </sheetView>
  </sheetViews>
  <sheetFormatPr defaultColWidth="9" defaultRowHeight="13.5" x14ac:dyDescent="0.15"/>
  <cols>
    <col min="1" max="1" width="2.75" customWidth="1"/>
    <col min="2" max="2" width="2.375" hidden="1" customWidth="1"/>
    <col min="3" max="40" width="2.375" customWidth="1"/>
    <col min="41" max="41" width="3" bestFit="1" customWidth="1"/>
    <col min="42" max="67" width="2.375" customWidth="1"/>
    <col min="68" max="80" width="2.625" customWidth="1"/>
  </cols>
  <sheetData>
    <row r="1" spans="1:56" x14ac:dyDescent="0.15">
      <c r="A1" s="1" t="s">
        <v>414</v>
      </c>
      <c r="B1" s="1"/>
      <c r="C1" s="1"/>
      <c r="D1" s="1"/>
      <c r="E1" s="1"/>
      <c r="F1" s="1"/>
    </row>
    <row r="2" spans="1:56" ht="13.5" customHeight="1" x14ac:dyDescent="0.15">
      <c r="A2" s="1"/>
      <c r="B2" s="1"/>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G2" s="286" t="s">
        <v>415</v>
      </c>
      <c r="AH2" s="286"/>
      <c r="AI2" s="286"/>
      <c r="AJ2" s="286"/>
      <c r="AK2" s="267" t="s">
        <v>4</v>
      </c>
      <c r="AL2" s="267"/>
      <c r="AM2" s="267"/>
      <c r="AN2" s="267"/>
      <c r="AO2" s="267"/>
      <c r="AP2" s="267"/>
      <c r="AQ2" s="287" t="s">
        <v>416</v>
      </c>
      <c r="AR2" s="288"/>
      <c r="AS2" s="289"/>
      <c r="AT2" s="293" t="s">
        <v>417</v>
      </c>
      <c r="AU2" s="294"/>
      <c r="AV2" s="294"/>
      <c r="AW2" s="294"/>
      <c r="AX2" s="294"/>
      <c r="AY2" s="294"/>
      <c r="AZ2" s="294"/>
      <c r="BA2" s="294"/>
      <c r="BB2" s="294"/>
      <c r="BC2" s="294"/>
      <c r="BD2" s="295"/>
    </row>
    <row r="3" spans="1:56" ht="13.5" customHeight="1" x14ac:dyDescent="0.15">
      <c r="A3" s="265" t="str">
        <f>"令和"&amp;★表紙!Q16&amp;"年度　年金生活者支援給付金事務費歳入歳出決算【見込】報告書"</f>
        <v>令和７年度　年金生活者支援給付金事務費歳入歳出決算【見込】報告書</v>
      </c>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6"/>
      <c r="AG3" s="286"/>
      <c r="AH3" s="286"/>
      <c r="AI3" s="286"/>
      <c r="AJ3" s="286"/>
      <c r="AK3" s="267"/>
      <c r="AL3" s="267"/>
      <c r="AM3" s="267"/>
      <c r="AN3" s="267"/>
      <c r="AO3" s="267"/>
      <c r="AP3" s="267"/>
      <c r="AQ3" s="290"/>
      <c r="AR3" s="291"/>
      <c r="AS3" s="292"/>
      <c r="AT3" s="296"/>
      <c r="AU3" s="297"/>
      <c r="AV3" s="297"/>
      <c r="AW3" s="297"/>
      <c r="AX3" s="297"/>
      <c r="AY3" s="297"/>
      <c r="AZ3" s="297"/>
      <c r="BA3" s="297"/>
      <c r="BB3" s="297"/>
      <c r="BC3" s="297"/>
      <c r="BD3" s="298"/>
    </row>
    <row r="4" spans="1:56" ht="13.15" customHeight="1" x14ac:dyDescent="0.15">
      <c r="A4" s="26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6"/>
      <c r="AG4" s="299" t="s">
        <v>7</v>
      </c>
      <c r="AH4" s="300"/>
      <c r="AI4" s="300"/>
      <c r="AJ4" s="301"/>
      <c r="AK4" s="305" t="str">
        <f>★表紙!$AY$48</f>
        <v>北海道</v>
      </c>
      <c r="AL4" s="306"/>
      <c r="AM4" s="306"/>
      <c r="AN4" s="306"/>
      <c r="AO4" s="306"/>
      <c r="AP4" s="306"/>
      <c r="AQ4" s="307" t="str">
        <f>★表紙!$BK$48</f>
        <v>999</v>
      </c>
      <c r="AR4" s="300"/>
      <c r="AS4" s="301"/>
      <c r="AT4" s="299" t="str">
        <f>★表紙!$BT$48</f>
        <v>○○市</v>
      </c>
      <c r="AU4" s="300"/>
      <c r="AV4" s="300"/>
      <c r="AW4" s="300"/>
      <c r="AX4" s="300"/>
      <c r="AY4" s="300"/>
      <c r="AZ4" s="300"/>
      <c r="BA4" s="300"/>
      <c r="BB4" s="300"/>
      <c r="BC4" s="300"/>
      <c r="BD4" s="301"/>
    </row>
    <row r="5" spans="1:56" x14ac:dyDescent="0.15">
      <c r="A5" s="6" t="s">
        <v>418</v>
      </c>
      <c r="B5" s="12"/>
      <c r="C5" s="12"/>
      <c r="AG5" s="302"/>
      <c r="AH5" s="303"/>
      <c r="AI5" s="303"/>
      <c r="AJ5" s="304"/>
      <c r="AK5" s="306"/>
      <c r="AL5" s="306"/>
      <c r="AM5" s="306"/>
      <c r="AN5" s="306"/>
      <c r="AO5" s="306"/>
      <c r="AP5" s="306"/>
      <c r="AQ5" s="302"/>
      <c r="AR5" s="303"/>
      <c r="AS5" s="304"/>
      <c r="AT5" s="302"/>
      <c r="AU5" s="303"/>
      <c r="AV5" s="303"/>
      <c r="AW5" s="303"/>
      <c r="AX5" s="303"/>
      <c r="AY5" s="303"/>
      <c r="AZ5" s="303"/>
      <c r="BA5" s="303"/>
      <c r="BB5" s="303"/>
      <c r="BC5" s="303"/>
      <c r="BD5" s="304"/>
    </row>
    <row r="6" spans="1:56" ht="5.0999999999999996" customHeight="1" x14ac:dyDescent="0.15"/>
    <row r="7" spans="1:56" ht="13.5" customHeight="1" x14ac:dyDescent="0.15">
      <c r="A7" s="267" t="s">
        <v>419</v>
      </c>
      <c r="B7" s="267"/>
      <c r="C7" s="267"/>
      <c r="D7" s="267"/>
      <c r="E7" s="267"/>
      <c r="F7" s="267"/>
      <c r="G7" s="267" t="s">
        <v>420</v>
      </c>
      <c r="H7" s="267"/>
      <c r="I7" s="267"/>
      <c r="J7" s="267"/>
      <c r="K7" s="267"/>
      <c r="L7" s="267" t="s">
        <v>421</v>
      </c>
      <c r="M7" s="267"/>
      <c r="N7" s="267"/>
      <c r="O7" s="267"/>
      <c r="P7" s="267"/>
      <c r="Q7" s="267" t="s">
        <v>422</v>
      </c>
      <c r="R7" s="267"/>
      <c r="S7" s="267"/>
      <c r="T7" s="267"/>
      <c r="U7" s="267"/>
      <c r="V7" s="267" t="s">
        <v>423</v>
      </c>
      <c r="W7" s="267"/>
      <c r="X7" s="267"/>
      <c r="Y7" s="267"/>
      <c r="Z7" s="267"/>
      <c r="AA7" s="267"/>
      <c r="AB7" s="267"/>
      <c r="AC7" s="267"/>
      <c r="AD7" s="267"/>
      <c r="AE7" s="267"/>
      <c r="AF7" s="268" t="s">
        <v>424</v>
      </c>
      <c r="AG7" s="267"/>
      <c r="AH7" s="267"/>
      <c r="AI7" s="267"/>
      <c r="AJ7" s="267"/>
      <c r="AK7" s="311" t="s">
        <v>425</v>
      </c>
      <c r="AL7" s="312"/>
      <c r="AM7" s="312"/>
      <c r="AN7" s="312"/>
      <c r="AO7" s="312"/>
      <c r="AP7" s="312"/>
      <c r="AQ7" s="312"/>
      <c r="AR7" s="312"/>
      <c r="AS7" s="312"/>
      <c r="AT7" s="312"/>
      <c r="AU7" s="312"/>
      <c r="AV7" s="312"/>
      <c r="AW7" s="312"/>
      <c r="AX7" s="312"/>
      <c r="AY7" s="312"/>
      <c r="AZ7" s="312"/>
      <c r="BA7" s="312"/>
      <c r="BB7" s="312"/>
      <c r="BC7" s="312"/>
      <c r="BD7" s="313"/>
    </row>
    <row r="8" spans="1:56" x14ac:dyDescent="0.1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8"/>
      <c r="AG8" s="267"/>
      <c r="AH8" s="267"/>
      <c r="AI8" s="267"/>
      <c r="AJ8" s="267"/>
      <c r="AK8" s="293" t="s">
        <v>426</v>
      </c>
      <c r="AL8" s="294"/>
      <c r="AM8" s="294"/>
      <c r="AN8" s="294"/>
      <c r="AO8" s="295"/>
      <c r="AP8" s="309" t="s">
        <v>427</v>
      </c>
      <c r="AQ8" s="309"/>
      <c r="AR8" s="309"/>
      <c r="AS8" s="309"/>
      <c r="AT8" s="310"/>
      <c r="AU8" s="293" t="s">
        <v>428</v>
      </c>
      <c r="AV8" s="294"/>
      <c r="AW8" s="294"/>
      <c r="AX8" s="294"/>
      <c r="AY8" s="295"/>
      <c r="AZ8" s="308" t="s">
        <v>429</v>
      </c>
      <c r="BA8" s="309"/>
      <c r="BB8" s="309"/>
      <c r="BC8" s="309"/>
      <c r="BD8" s="310"/>
    </row>
    <row r="9" spans="1:56" x14ac:dyDescent="0.15">
      <c r="A9" s="267"/>
      <c r="B9" s="267"/>
      <c r="C9" s="267"/>
      <c r="D9" s="267"/>
      <c r="E9" s="267"/>
      <c r="F9" s="267"/>
      <c r="G9" s="267"/>
      <c r="H9" s="267"/>
      <c r="I9" s="267"/>
      <c r="J9" s="267"/>
      <c r="K9" s="267"/>
      <c r="L9" s="267"/>
      <c r="M9" s="267"/>
      <c r="N9" s="267"/>
      <c r="O9" s="267"/>
      <c r="P9" s="267"/>
      <c r="Q9" s="267"/>
      <c r="R9" s="267"/>
      <c r="S9" s="267"/>
      <c r="T9" s="267"/>
      <c r="U9" s="267"/>
      <c r="V9" s="267" t="s">
        <v>430</v>
      </c>
      <c r="W9" s="267"/>
      <c r="X9" s="267"/>
      <c r="Y9" s="267"/>
      <c r="Z9" s="267"/>
      <c r="AA9" s="267" t="s">
        <v>422</v>
      </c>
      <c r="AB9" s="267"/>
      <c r="AC9" s="267"/>
      <c r="AD9" s="267"/>
      <c r="AE9" s="267"/>
      <c r="AF9" s="268"/>
      <c r="AG9" s="267"/>
      <c r="AH9" s="267"/>
      <c r="AI9" s="267"/>
      <c r="AJ9" s="267"/>
      <c r="AK9" s="308"/>
      <c r="AL9" s="309"/>
      <c r="AM9" s="309"/>
      <c r="AN9" s="309"/>
      <c r="AO9" s="310"/>
      <c r="AP9" s="309"/>
      <c r="AQ9" s="309"/>
      <c r="AR9" s="309"/>
      <c r="AS9" s="309"/>
      <c r="AT9" s="310"/>
      <c r="AU9" s="308"/>
      <c r="AV9" s="309"/>
      <c r="AW9" s="309"/>
      <c r="AX9" s="309"/>
      <c r="AY9" s="310"/>
      <c r="AZ9" s="308"/>
      <c r="BA9" s="309"/>
      <c r="BB9" s="309"/>
      <c r="BC9" s="309"/>
      <c r="BD9" s="310"/>
    </row>
    <row r="10" spans="1:56" x14ac:dyDescent="0.1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8"/>
      <c r="AG10" s="267"/>
      <c r="AH10" s="267"/>
      <c r="AI10" s="267"/>
      <c r="AJ10" s="267"/>
      <c r="AK10" s="296"/>
      <c r="AL10" s="297"/>
      <c r="AM10" s="297"/>
      <c r="AN10" s="297"/>
      <c r="AO10" s="298"/>
      <c r="AP10" s="297"/>
      <c r="AQ10" s="297"/>
      <c r="AR10" s="297"/>
      <c r="AS10" s="297"/>
      <c r="AT10" s="298"/>
      <c r="AU10" s="296"/>
      <c r="AV10" s="297"/>
      <c r="AW10" s="297"/>
      <c r="AX10" s="297"/>
      <c r="AY10" s="298"/>
      <c r="AZ10" s="296"/>
      <c r="BA10" s="297"/>
      <c r="BB10" s="297"/>
      <c r="BC10" s="297"/>
      <c r="BD10" s="298"/>
    </row>
    <row r="11" spans="1:56" x14ac:dyDescent="0.15">
      <c r="A11" s="21"/>
      <c r="B11" s="22"/>
      <c r="C11" s="22"/>
      <c r="D11" s="22"/>
      <c r="E11" s="22"/>
      <c r="F11" s="23"/>
      <c r="G11" s="24"/>
      <c r="H11" s="25"/>
      <c r="I11" s="25"/>
      <c r="J11" s="25"/>
      <c r="K11" s="26"/>
      <c r="L11" s="24"/>
      <c r="M11" s="25"/>
      <c r="N11" s="25"/>
      <c r="O11" s="25"/>
      <c r="P11" s="26"/>
      <c r="Q11" s="13"/>
      <c r="R11" s="14"/>
      <c r="S11" s="14"/>
      <c r="T11" s="14"/>
      <c r="U11" s="15" t="s">
        <v>431</v>
      </c>
      <c r="V11" s="27"/>
      <c r="W11" s="28"/>
      <c r="X11" s="28"/>
      <c r="Y11" s="28"/>
      <c r="Z11" s="29"/>
      <c r="AA11" s="13"/>
      <c r="AB11" s="14"/>
      <c r="AC11" s="14"/>
      <c r="AD11" s="14"/>
      <c r="AE11" s="16" t="s">
        <v>431</v>
      </c>
      <c r="AF11" s="17"/>
      <c r="AG11" s="18"/>
      <c r="AH11" s="18"/>
      <c r="AI11" s="18"/>
      <c r="AJ11" s="19" t="s">
        <v>431</v>
      </c>
      <c r="AK11" s="20"/>
      <c r="AL11" s="18"/>
      <c r="AM11" s="18"/>
      <c r="AN11" s="18"/>
      <c r="AO11" s="19" t="s">
        <v>431</v>
      </c>
      <c r="AP11" s="20"/>
      <c r="AQ11" s="18"/>
      <c r="AR11" s="18"/>
      <c r="AS11" s="18"/>
      <c r="AT11" s="19" t="s">
        <v>431</v>
      </c>
      <c r="AU11" s="18"/>
      <c r="AV11" s="18"/>
      <c r="AW11" s="18"/>
      <c r="AX11" s="18"/>
      <c r="AY11" s="18" t="s">
        <v>431</v>
      </c>
      <c r="AZ11" s="20"/>
      <c r="BA11" s="18"/>
      <c r="BB11" s="18"/>
      <c r="BC11" s="18"/>
      <c r="BD11" s="19" t="s">
        <v>431</v>
      </c>
    </row>
    <row r="12" spans="1:56" x14ac:dyDescent="0.15">
      <c r="A12" s="271" t="s">
        <v>432</v>
      </c>
      <c r="B12" s="272"/>
      <c r="C12" s="272"/>
      <c r="D12" s="272"/>
      <c r="E12" s="272"/>
      <c r="F12" s="273"/>
      <c r="G12" s="274" t="s">
        <v>433</v>
      </c>
      <c r="H12" s="275"/>
      <c r="I12" s="275"/>
      <c r="J12" s="275"/>
      <c r="K12" s="276"/>
      <c r="L12" s="274" t="s">
        <v>434</v>
      </c>
      <c r="M12" s="275"/>
      <c r="N12" s="275"/>
      <c r="O12" s="275"/>
      <c r="P12" s="276"/>
      <c r="Q12" s="277">
        <v>1550000</v>
      </c>
      <c r="R12" s="278"/>
      <c r="S12" s="278"/>
      <c r="T12" s="278"/>
      <c r="U12" s="279"/>
      <c r="V12" s="271" t="s">
        <v>435</v>
      </c>
      <c r="W12" s="272"/>
      <c r="X12" s="272"/>
      <c r="Y12" s="272"/>
      <c r="Z12" s="273"/>
      <c r="AA12" s="280">
        <v>800000</v>
      </c>
      <c r="AB12" s="281"/>
      <c r="AC12" s="281"/>
      <c r="AD12" s="281"/>
      <c r="AE12" s="282"/>
      <c r="AF12" s="283">
        <f>SUM(AK12:BD12)</f>
        <v>1129248</v>
      </c>
      <c r="AG12" s="284"/>
      <c r="AH12" s="284"/>
      <c r="AI12" s="284"/>
      <c r="AJ12" s="285"/>
      <c r="AK12" s="277">
        <v>664773</v>
      </c>
      <c r="AL12" s="278"/>
      <c r="AM12" s="278"/>
      <c r="AN12" s="278"/>
      <c r="AO12" s="279"/>
      <c r="AP12" s="277">
        <v>464475</v>
      </c>
      <c r="AQ12" s="278"/>
      <c r="AR12" s="278"/>
      <c r="AS12" s="278"/>
      <c r="AT12" s="279"/>
      <c r="AU12" s="277"/>
      <c r="AV12" s="278"/>
      <c r="AW12" s="278"/>
      <c r="AX12" s="278"/>
      <c r="AY12" s="279"/>
      <c r="AZ12" s="277"/>
      <c r="BA12" s="278"/>
      <c r="BB12" s="278"/>
      <c r="BC12" s="278"/>
      <c r="BD12" s="279"/>
    </row>
    <row r="13" spans="1:56" x14ac:dyDescent="0.15">
      <c r="A13" s="317"/>
      <c r="B13" s="317"/>
      <c r="C13" s="317"/>
      <c r="D13" s="317"/>
      <c r="E13" s="317"/>
      <c r="F13" s="317"/>
      <c r="G13" s="317"/>
      <c r="H13" s="317"/>
      <c r="I13" s="317"/>
      <c r="J13" s="317"/>
      <c r="K13" s="317"/>
      <c r="L13" s="317"/>
      <c r="M13" s="317"/>
      <c r="N13" s="317"/>
      <c r="O13" s="317"/>
      <c r="P13" s="317"/>
      <c r="Q13" s="318"/>
      <c r="R13" s="318"/>
      <c r="S13" s="318"/>
      <c r="T13" s="318"/>
      <c r="U13" s="318"/>
      <c r="V13" s="319" t="s">
        <v>436</v>
      </c>
      <c r="W13" s="319"/>
      <c r="X13" s="319"/>
      <c r="Y13" s="319"/>
      <c r="Z13" s="319"/>
      <c r="AA13" s="318">
        <v>350000</v>
      </c>
      <c r="AB13" s="318"/>
      <c r="AC13" s="318"/>
      <c r="AD13" s="318"/>
      <c r="AE13" s="320"/>
      <c r="AF13" s="283">
        <f t="shared" ref="AF13:AF32" si="0">SUM(AK13:BD13)</f>
        <v>270438</v>
      </c>
      <c r="AG13" s="284"/>
      <c r="AH13" s="284"/>
      <c r="AI13" s="284"/>
      <c r="AJ13" s="285"/>
      <c r="AK13" s="314">
        <v>140823</v>
      </c>
      <c r="AL13" s="315"/>
      <c r="AM13" s="315"/>
      <c r="AN13" s="315"/>
      <c r="AO13" s="316"/>
      <c r="AP13" s="314">
        <v>129615</v>
      </c>
      <c r="AQ13" s="315"/>
      <c r="AR13" s="315"/>
      <c r="AS13" s="315"/>
      <c r="AT13" s="316"/>
      <c r="AU13" s="321"/>
      <c r="AV13" s="322"/>
      <c r="AW13" s="322"/>
      <c r="AX13" s="322"/>
      <c r="AY13" s="323"/>
      <c r="AZ13" s="314"/>
      <c r="BA13" s="315"/>
      <c r="BB13" s="315"/>
      <c r="BC13" s="315"/>
      <c r="BD13" s="316"/>
    </row>
    <row r="14" spans="1:56" x14ac:dyDescent="0.15">
      <c r="A14" s="317"/>
      <c r="B14" s="317"/>
      <c r="C14" s="317"/>
      <c r="D14" s="317"/>
      <c r="E14" s="317"/>
      <c r="F14" s="317"/>
      <c r="G14" s="317"/>
      <c r="H14" s="317"/>
      <c r="I14" s="317"/>
      <c r="J14" s="317"/>
      <c r="K14" s="317"/>
      <c r="L14" s="317"/>
      <c r="M14" s="317"/>
      <c r="N14" s="317"/>
      <c r="O14" s="317"/>
      <c r="P14" s="317"/>
      <c r="Q14" s="318"/>
      <c r="R14" s="318"/>
      <c r="S14" s="318"/>
      <c r="T14" s="318"/>
      <c r="U14" s="318"/>
      <c r="V14" s="319" t="s">
        <v>437</v>
      </c>
      <c r="W14" s="319"/>
      <c r="X14" s="319"/>
      <c r="Y14" s="319"/>
      <c r="Z14" s="319"/>
      <c r="AA14" s="318">
        <v>400000</v>
      </c>
      <c r="AB14" s="318"/>
      <c r="AC14" s="318"/>
      <c r="AD14" s="318"/>
      <c r="AE14" s="320"/>
      <c r="AF14" s="283">
        <f t="shared" si="0"/>
        <v>402557</v>
      </c>
      <c r="AG14" s="284"/>
      <c r="AH14" s="284"/>
      <c r="AI14" s="284"/>
      <c r="AJ14" s="285"/>
      <c r="AK14" s="314">
        <v>214614</v>
      </c>
      <c r="AL14" s="315"/>
      <c r="AM14" s="315"/>
      <c r="AN14" s="315"/>
      <c r="AO14" s="316"/>
      <c r="AP14" s="314">
        <v>187943</v>
      </c>
      <c r="AQ14" s="315"/>
      <c r="AR14" s="315"/>
      <c r="AS14" s="315"/>
      <c r="AT14" s="316"/>
      <c r="AU14" s="321"/>
      <c r="AV14" s="322"/>
      <c r="AW14" s="322"/>
      <c r="AX14" s="322"/>
      <c r="AY14" s="323"/>
      <c r="AZ14" s="314"/>
      <c r="BA14" s="315"/>
      <c r="BB14" s="315"/>
      <c r="BC14" s="315"/>
      <c r="BD14" s="316"/>
    </row>
    <row r="15" spans="1:56" x14ac:dyDescent="0.15">
      <c r="A15" s="317"/>
      <c r="B15" s="317"/>
      <c r="C15" s="317"/>
      <c r="D15" s="317"/>
      <c r="E15" s="317"/>
      <c r="F15" s="317"/>
      <c r="G15" s="317"/>
      <c r="H15" s="317"/>
      <c r="I15" s="317"/>
      <c r="J15" s="317"/>
      <c r="K15" s="317"/>
      <c r="L15" s="317"/>
      <c r="M15" s="317"/>
      <c r="N15" s="317"/>
      <c r="O15" s="317"/>
      <c r="P15" s="317"/>
      <c r="Q15" s="318"/>
      <c r="R15" s="318"/>
      <c r="S15" s="318"/>
      <c r="T15" s="318"/>
      <c r="U15" s="318"/>
      <c r="V15" s="319"/>
      <c r="W15" s="319"/>
      <c r="X15" s="319"/>
      <c r="Y15" s="319"/>
      <c r="Z15" s="319"/>
      <c r="AA15" s="318"/>
      <c r="AB15" s="318"/>
      <c r="AC15" s="318"/>
      <c r="AD15" s="318"/>
      <c r="AE15" s="320"/>
      <c r="AF15" s="283">
        <f t="shared" si="0"/>
        <v>0</v>
      </c>
      <c r="AG15" s="284"/>
      <c r="AH15" s="284"/>
      <c r="AI15" s="284"/>
      <c r="AJ15" s="285"/>
      <c r="AK15" s="314"/>
      <c r="AL15" s="315"/>
      <c r="AM15" s="315"/>
      <c r="AN15" s="315"/>
      <c r="AO15" s="316"/>
      <c r="AP15" s="314"/>
      <c r="AQ15" s="315"/>
      <c r="AR15" s="315"/>
      <c r="AS15" s="315"/>
      <c r="AT15" s="316"/>
      <c r="AU15" s="321"/>
      <c r="AV15" s="322"/>
      <c r="AW15" s="322"/>
      <c r="AX15" s="322"/>
      <c r="AY15" s="323"/>
      <c r="AZ15" s="314"/>
      <c r="BA15" s="315"/>
      <c r="BB15" s="315"/>
      <c r="BC15" s="315"/>
      <c r="BD15" s="316"/>
    </row>
    <row r="16" spans="1:56" x14ac:dyDescent="0.15">
      <c r="A16" s="317"/>
      <c r="B16" s="317"/>
      <c r="C16" s="317"/>
      <c r="D16" s="317"/>
      <c r="E16" s="317"/>
      <c r="F16" s="317"/>
      <c r="G16" s="317" t="s">
        <v>433</v>
      </c>
      <c r="H16" s="317"/>
      <c r="I16" s="317"/>
      <c r="J16" s="317"/>
      <c r="K16" s="317"/>
      <c r="L16" s="317" t="s">
        <v>438</v>
      </c>
      <c r="M16" s="317"/>
      <c r="N16" s="317"/>
      <c r="O16" s="317"/>
      <c r="P16" s="317"/>
      <c r="Q16" s="318">
        <v>260000</v>
      </c>
      <c r="R16" s="318"/>
      <c r="S16" s="318"/>
      <c r="T16" s="318"/>
      <c r="U16" s="318"/>
      <c r="V16" s="319" t="s">
        <v>439</v>
      </c>
      <c r="W16" s="319"/>
      <c r="X16" s="319"/>
      <c r="Y16" s="319"/>
      <c r="Z16" s="319"/>
      <c r="AA16" s="318">
        <v>20000</v>
      </c>
      <c r="AB16" s="318"/>
      <c r="AC16" s="318"/>
      <c r="AD16" s="318"/>
      <c r="AE16" s="320"/>
      <c r="AF16" s="283">
        <f t="shared" si="0"/>
        <v>16895</v>
      </c>
      <c r="AG16" s="284"/>
      <c r="AH16" s="284"/>
      <c r="AI16" s="284"/>
      <c r="AJ16" s="285"/>
      <c r="AK16" s="314">
        <v>9362</v>
      </c>
      <c r="AL16" s="315"/>
      <c r="AM16" s="315"/>
      <c r="AN16" s="315"/>
      <c r="AO16" s="316"/>
      <c r="AP16" s="314">
        <v>7533</v>
      </c>
      <c r="AQ16" s="315"/>
      <c r="AR16" s="315"/>
      <c r="AS16" s="315"/>
      <c r="AT16" s="316"/>
      <c r="AU16" s="321"/>
      <c r="AV16" s="322"/>
      <c r="AW16" s="322"/>
      <c r="AX16" s="322"/>
      <c r="AY16" s="323"/>
      <c r="AZ16" s="314"/>
      <c r="BA16" s="315"/>
      <c r="BB16" s="315"/>
      <c r="BC16" s="315"/>
      <c r="BD16" s="316"/>
    </row>
    <row r="17" spans="1:56" x14ac:dyDescent="0.15">
      <c r="A17" s="317"/>
      <c r="B17" s="317"/>
      <c r="C17" s="317"/>
      <c r="D17" s="317"/>
      <c r="E17" s="317"/>
      <c r="F17" s="317"/>
      <c r="G17" s="317"/>
      <c r="H17" s="317"/>
      <c r="I17" s="317"/>
      <c r="J17" s="317"/>
      <c r="K17" s="317"/>
      <c r="L17" s="317"/>
      <c r="M17" s="317"/>
      <c r="N17" s="317"/>
      <c r="O17" s="317"/>
      <c r="P17" s="317"/>
      <c r="Q17" s="318"/>
      <c r="R17" s="318"/>
      <c r="S17" s="318"/>
      <c r="T17" s="318"/>
      <c r="U17" s="318"/>
      <c r="V17" s="319" t="s">
        <v>440</v>
      </c>
      <c r="W17" s="319"/>
      <c r="X17" s="319"/>
      <c r="Y17" s="319"/>
      <c r="Z17" s="319"/>
      <c r="AA17" s="318">
        <v>10000</v>
      </c>
      <c r="AB17" s="318"/>
      <c r="AC17" s="318"/>
      <c r="AD17" s="318"/>
      <c r="AE17" s="320"/>
      <c r="AF17" s="283">
        <f t="shared" si="0"/>
        <v>8202</v>
      </c>
      <c r="AG17" s="284"/>
      <c r="AH17" s="284"/>
      <c r="AI17" s="284"/>
      <c r="AJ17" s="285"/>
      <c r="AK17" s="314">
        <v>6150</v>
      </c>
      <c r="AL17" s="315"/>
      <c r="AM17" s="315"/>
      <c r="AN17" s="315"/>
      <c r="AO17" s="316"/>
      <c r="AP17" s="314">
        <v>2052</v>
      </c>
      <c r="AQ17" s="315"/>
      <c r="AR17" s="315"/>
      <c r="AS17" s="315"/>
      <c r="AT17" s="316"/>
      <c r="AU17" s="321"/>
      <c r="AV17" s="322"/>
      <c r="AW17" s="322"/>
      <c r="AX17" s="322"/>
      <c r="AY17" s="323"/>
      <c r="AZ17" s="314"/>
      <c r="BA17" s="315"/>
      <c r="BB17" s="315"/>
      <c r="BC17" s="315"/>
      <c r="BD17" s="316"/>
    </row>
    <row r="18" spans="1:56" x14ac:dyDescent="0.15">
      <c r="A18" s="317"/>
      <c r="B18" s="317"/>
      <c r="C18" s="317"/>
      <c r="D18" s="317"/>
      <c r="E18" s="317"/>
      <c r="F18" s="317"/>
      <c r="G18" s="317"/>
      <c r="H18" s="317"/>
      <c r="I18" s="317"/>
      <c r="J18" s="317"/>
      <c r="K18" s="317"/>
      <c r="L18" s="317"/>
      <c r="M18" s="317"/>
      <c r="N18" s="317"/>
      <c r="O18" s="317"/>
      <c r="P18" s="317"/>
      <c r="Q18" s="318"/>
      <c r="R18" s="318"/>
      <c r="S18" s="318"/>
      <c r="T18" s="318"/>
      <c r="U18" s="318"/>
      <c r="V18" s="319" t="s">
        <v>441</v>
      </c>
      <c r="W18" s="319"/>
      <c r="X18" s="319"/>
      <c r="Y18" s="319"/>
      <c r="Z18" s="319"/>
      <c r="AA18" s="318">
        <v>20000</v>
      </c>
      <c r="AB18" s="318"/>
      <c r="AC18" s="318"/>
      <c r="AD18" s="318"/>
      <c r="AE18" s="320"/>
      <c r="AF18" s="283">
        <f t="shared" si="0"/>
        <v>16100</v>
      </c>
      <c r="AG18" s="284"/>
      <c r="AH18" s="284"/>
      <c r="AI18" s="284"/>
      <c r="AJ18" s="285"/>
      <c r="AK18" s="314">
        <v>8050</v>
      </c>
      <c r="AL18" s="315"/>
      <c r="AM18" s="315"/>
      <c r="AN18" s="315"/>
      <c r="AO18" s="316"/>
      <c r="AP18" s="314">
        <v>8050</v>
      </c>
      <c r="AQ18" s="315"/>
      <c r="AR18" s="315"/>
      <c r="AS18" s="315"/>
      <c r="AT18" s="316"/>
      <c r="AU18" s="321"/>
      <c r="AV18" s="322"/>
      <c r="AW18" s="322"/>
      <c r="AX18" s="322"/>
      <c r="AY18" s="323"/>
      <c r="AZ18" s="314"/>
      <c r="BA18" s="315"/>
      <c r="BB18" s="315"/>
      <c r="BC18" s="315"/>
      <c r="BD18" s="316"/>
    </row>
    <row r="19" spans="1:56" x14ac:dyDescent="0.15">
      <c r="A19" s="317"/>
      <c r="B19" s="317"/>
      <c r="C19" s="317"/>
      <c r="D19" s="317"/>
      <c r="E19" s="317"/>
      <c r="F19" s="317"/>
      <c r="G19" s="317"/>
      <c r="H19" s="317"/>
      <c r="I19" s="317"/>
      <c r="J19" s="317"/>
      <c r="K19" s="317"/>
      <c r="L19" s="317"/>
      <c r="M19" s="317"/>
      <c r="N19" s="317"/>
      <c r="O19" s="317"/>
      <c r="P19" s="317"/>
      <c r="Q19" s="318"/>
      <c r="R19" s="318"/>
      <c r="S19" s="318"/>
      <c r="T19" s="318"/>
      <c r="U19" s="318"/>
      <c r="V19" s="319" t="s">
        <v>442</v>
      </c>
      <c r="W19" s="319"/>
      <c r="X19" s="319"/>
      <c r="Y19" s="319"/>
      <c r="Z19" s="319"/>
      <c r="AA19" s="318">
        <v>210000</v>
      </c>
      <c r="AB19" s="318"/>
      <c r="AC19" s="318"/>
      <c r="AD19" s="318"/>
      <c r="AE19" s="320"/>
      <c r="AF19" s="283">
        <f t="shared" si="0"/>
        <v>0</v>
      </c>
      <c r="AG19" s="284"/>
      <c r="AH19" s="284"/>
      <c r="AI19" s="284"/>
      <c r="AJ19" s="285"/>
      <c r="AK19" s="314"/>
      <c r="AL19" s="315"/>
      <c r="AM19" s="315"/>
      <c r="AN19" s="315"/>
      <c r="AO19" s="316"/>
      <c r="AP19" s="314"/>
      <c r="AQ19" s="315"/>
      <c r="AR19" s="315"/>
      <c r="AS19" s="315"/>
      <c r="AT19" s="316"/>
      <c r="AU19" s="321"/>
      <c r="AV19" s="322"/>
      <c r="AW19" s="322"/>
      <c r="AX19" s="322"/>
      <c r="AY19" s="323"/>
      <c r="AZ19" s="314"/>
      <c r="BA19" s="315"/>
      <c r="BB19" s="315"/>
      <c r="BC19" s="315"/>
      <c r="BD19" s="316"/>
    </row>
    <row r="20" spans="1:56" x14ac:dyDescent="0.15">
      <c r="A20" s="317"/>
      <c r="B20" s="317"/>
      <c r="C20" s="317"/>
      <c r="D20" s="317"/>
      <c r="E20" s="317"/>
      <c r="F20" s="317"/>
      <c r="G20" s="317"/>
      <c r="H20" s="317"/>
      <c r="I20" s="317"/>
      <c r="J20" s="317"/>
      <c r="K20" s="317"/>
      <c r="L20" s="317"/>
      <c r="M20" s="317"/>
      <c r="N20" s="317"/>
      <c r="O20" s="317"/>
      <c r="P20" s="317"/>
      <c r="Q20" s="318"/>
      <c r="R20" s="318"/>
      <c r="S20" s="318"/>
      <c r="T20" s="318"/>
      <c r="U20" s="318"/>
      <c r="V20" s="319"/>
      <c r="W20" s="319"/>
      <c r="X20" s="319"/>
      <c r="Y20" s="319"/>
      <c r="Z20" s="319"/>
      <c r="AA20" s="318"/>
      <c r="AB20" s="318"/>
      <c r="AC20" s="318"/>
      <c r="AD20" s="318"/>
      <c r="AE20" s="320"/>
      <c r="AF20" s="283">
        <f t="shared" si="0"/>
        <v>0</v>
      </c>
      <c r="AG20" s="284"/>
      <c r="AH20" s="284"/>
      <c r="AI20" s="284"/>
      <c r="AJ20" s="285"/>
      <c r="AK20" s="314"/>
      <c r="AL20" s="315"/>
      <c r="AM20" s="315"/>
      <c r="AN20" s="315"/>
      <c r="AO20" s="316"/>
      <c r="AP20" s="314"/>
      <c r="AQ20" s="315"/>
      <c r="AR20" s="315"/>
      <c r="AS20" s="315"/>
      <c r="AT20" s="316"/>
      <c r="AU20" s="321"/>
      <c r="AV20" s="322"/>
      <c r="AW20" s="322"/>
      <c r="AX20" s="322"/>
      <c r="AY20" s="323"/>
      <c r="AZ20" s="314"/>
      <c r="BA20" s="315"/>
      <c r="BB20" s="315"/>
      <c r="BC20" s="315"/>
      <c r="BD20" s="316"/>
    </row>
    <row r="21" spans="1:56" x14ac:dyDescent="0.15">
      <c r="A21" s="317" t="s">
        <v>443</v>
      </c>
      <c r="B21" s="317"/>
      <c r="C21" s="317"/>
      <c r="D21" s="317"/>
      <c r="E21" s="317"/>
      <c r="F21" s="317"/>
      <c r="G21" s="317" t="s">
        <v>444</v>
      </c>
      <c r="H21" s="317"/>
      <c r="I21" s="317"/>
      <c r="J21" s="317"/>
      <c r="K21" s="317"/>
      <c r="L21" s="317" t="s">
        <v>445</v>
      </c>
      <c r="M21" s="317"/>
      <c r="N21" s="317"/>
      <c r="O21" s="317"/>
      <c r="P21" s="317"/>
      <c r="Q21" s="318">
        <v>150000</v>
      </c>
      <c r="R21" s="318"/>
      <c r="S21" s="318"/>
      <c r="T21" s="318"/>
      <c r="U21" s="318"/>
      <c r="V21" s="319" t="s">
        <v>439</v>
      </c>
      <c r="W21" s="319"/>
      <c r="X21" s="319"/>
      <c r="Y21" s="319"/>
      <c r="Z21" s="319"/>
      <c r="AA21" s="318">
        <v>150000</v>
      </c>
      <c r="AB21" s="318"/>
      <c r="AC21" s="318"/>
      <c r="AD21" s="318"/>
      <c r="AE21" s="320"/>
      <c r="AF21" s="283">
        <f t="shared" si="0"/>
        <v>10186</v>
      </c>
      <c r="AG21" s="284"/>
      <c r="AH21" s="284"/>
      <c r="AI21" s="284"/>
      <c r="AJ21" s="285"/>
      <c r="AK21" s="314"/>
      <c r="AL21" s="315"/>
      <c r="AM21" s="315"/>
      <c r="AN21" s="315"/>
      <c r="AO21" s="316"/>
      <c r="AP21" s="314">
        <v>10186</v>
      </c>
      <c r="AQ21" s="315"/>
      <c r="AR21" s="315"/>
      <c r="AS21" s="315"/>
      <c r="AT21" s="316"/>
      <c r="AU21" s="321"/>
      <c r="AV21" s="322"/>
      <c r="AW21" s="322"/>
      <c r="AX21" s="322"/>
      <c r="AY21" s="323"/>
      <c r="AZ21" s="314"/>
      <c r="BA21" s="315"/>
      <c r="BB21" s="315"/>
      <c r="BC21" s="315"/>
      <c r="BD21" s="316"/>
    </row>
    <row r="22" spans="1:56" x14ac:dyDescent="0.15">
      <c r="A22" s="317"/>
      <c r="B22" s="317"/>
      <c r="C22" s="317"/>
      <c r="D22" s="317"/>
      <c r="E22" s="317"/>
      <c r="F22" s="317"/>
      <c r="G22" s="317"/>
      <c r="H22" s="317"/>
      <c r="I22" s="317"/>
      <c r="J22" s="317"/>
      <c r="K22" s="317"/>
      <c r="L22" s="317"/>
      <c r="M22" s="317"/>
      <c r="N22" s="317"/>
      <c r="O22" s="317"/>
      <c r="P22" s="317"/>
      <c r="Q22" s="318"/>
      <c r="R22" s="318"/>
      <c r="S22" s="318"/>
      <c r="T22" s="318"/>
      <c r="U22" s="318"/>
      <c r="V22" s="319"/>
      <c r="W22" s="319"/>
      <c r="X22" s="319"/>
      <c r="Y22" s="319"/>
      <c r="Z22" s="319"/>
      <c r="AA22" s="318"/>
      <c r="AB22" s="318"/>
      <c r="AC22" s="318"/>
      <c r="AD22" s="318"/>
      <c r="AE22" s="320"/>
      <c r="AF22" s="283">
        <f t="shared" si="0"/>
        <v>0</v>
      </c>
      <c r="AG22" s="284"/>
      <c r="AH22" s="284"/>
      <c r="AI22" s="284"/>
      <c r="AJ22" s="285"/>
      <c r="AK22" s="314"/>
      <c r="AL22" s="315"/>
      <c r="AM22" s="315"/>
      <c r="AN22" s="315"/>
      <c r="AO22" s="316"/>
      <c r="AP22" s="314"/>
      <c r="AQ22" s="315"/>
      <c r="AR22" s="315"/>
      <c r="AS22" s="315"/>
      <c r="AT22" s="316"/>
      <c r="AU22" s="321"/>
      <c r="AV22" s="322"/>
      <c r="AW22" s="322"/>
      <c r="AX22" s="322"/>
      <c r="AY22" s="323"/>
      <c r="AZ22" s="314"/>
      <c r="BA22" s="315"/>
      <c r="BB22" s="315"/>
      <c r="BC22" s="315"/>
      <c r="BD22" s="316"/>
    </row>
    <row r="23" spans="1:56" x14ac:dyDescent="0.15">
      <c r="A23" s="317"/>
      <c r="B23" s="317"/>
      <c r="C23" s="317"/>
      <c r="D23" s="317"/>
      <c r="E23" s="317"/>
      <c r="F23" s="317"/>
      <c r="G23" s="317"/>
      <c r="H23" s="317"/>
      <c r="I23" s="317"/>
      <c r="J23" s="317"/>
      <c r="K23" s="317"/>
      <c r="L23" s="317"/>
      <c r="M23" s="317"/>
      <c r="N23" s="317"/>
      <c r="O23" s="317"/>
      <c r="P23" s="317"/>
      <c r="Q23" s="318"/>
      <c r="R23" s="318"/>
      <c r="S23" s="318"/>
      <c r="T23" s="318"/>
      <c r="U23" s="318"/>
      <c r="V23" s="319"/>
      <c r="W23" s="319"/>
      <c r="X23" s="319"/>
      <c r="Y23" s="319"/>
      <c r="Z23" s="319"/>
      <c r="AA23" s="318"/>
      <c r="AB23" s="318"/>
      <c r="AC23" s="318"/>
      <c r="AD23" s="318"/>
      <c r="AE23" s="320"/>
      <c r="AF23" s="283">
        <f t="shared" si="0"/>
        <v>0</v>
      </c>
      <c r="AG23" s="284"/>
      <c r="AH23" s="284"/>
      <c r="AI23" s="284"/>
      <c r="AJ23" s="285"/>
      <c r="AK23" s="314"/>
      <c r="AL23" s="315"/>
      <c r="AM23" s="315"/>
      <c r="AN23" s="315"/>
      <c r="AO23" s="316"/>
      <c r="AP23" s="314"/>
      <c r="AQ23" s="315"/>
      <c r="AR23" s="315"/>
      <c r="AS23" s="315"/>
      <c r="AT23" s="316"/>
      <c r="AU23" s="321"/>
      <c r="AV23" s="322"/>
      <c r="AW23" s="322"/>
      <c r="AX23" s="322"/>
      <c r="AY23" s="323"/>
      <c r="AZ23" s="314"/>
      <c r="BA23" s="315"/>
      <c r="BB23" s="315"/>
      <c r="BC23" s="315"/>
      <c r="BD23" s="316"/>
    </row>
    <row r="24" spans="1:56" x14ac:dyDescent="0.15">
      <c r="A24" s="317"/>
      <c r="B24" s="317"/>
      <c r="C24" s="317"/>
      <c r="D24" s="317"/>
      <c r="E24" s="317"/>
      <c r="F24" s="317"/>
      <c r="G24" s="317"/>
      <c r="H24" s="317"/>
      <c r="I24" s="317"/>
      <c r="J24" s="317"/>
      <c r="K24" s="317"/>
      <c r="L24" s="317"/>
      <c r="M24" s="317"/>
      <c r="N24" s="317"/>
      <c r="O24" s="317"/>
      <c r="P24" s="317"/>
      <c r="Q24" s="318"/>
      <c r="R24" s="318"/>
      <c r="S24" s="318"/>
      <c r="T24" s="318"/>
      <c r="U24" s="318"/>
      <c r="V24" s="319"/>
      <c r="W24" s="319"/>
      <c r="X24" s="319"/>
      <c r="Y24" s="319"/>
      <c r="Z24" s="319"/>
      <c r="AA24" s="318"/>
      <c r="AB24" s="318"/>
      <c r="AC24" s="318"/>
      <c r="AD24" s="318"/>
      <c r="AE24" s="320"/>
      <c r="AF24" s="283">
        <f t="shared" si="0"/>
        <v>0</v>
      </c>
      <c r="AG24" s="284"/>
      <c r="AH24" s="284"/>
      <c r="AI24" s="284"/>
      <c r="AJ24" s="285"/>
      <c r="AK24" s="314"/>
      <c r="AL24" s="315"/>
      <c r="AM24" s="315"/>
      <c r="AN24" s="315"/>
      <c r="AO24" s="316"/>
      <c r="AP24" s="314"/>
      <c r="AQ24" s="315"/>
      <c r="AR24" s="315"/>
      <c r="AS24" s="315"/>
      <c r="AT24" s="316"/>
      <c r="AU24" s="321"/>
      <c r="AV24" s="322"/>
      <c r="AW24" s="322"/>
      <c r="AX24" s="322"/>
      <c r="AY24" s="323"/>
      <c r="AZ24" s="314"/>
      <c r="BA24" s="315"/>
      <c r="BB24" s="315"/>
      <c r="BC24" s="315"/>
      <c r="BD24" s="316"/>
    </row>
    <row r="25" spans="1:56" x14ac:dyDescent="0.15">
      <c r="A25" s="317"/>
      <c r="B25" s="317"/>
      <c r="C25" s="317"/>
      <c r="D25" s="317"/>
      <c r="E25" s="317"/>
      <c r="F25" s="317"/>
      <c r="G25" s="317"/>
      <c r="H25" s="317"/>
      <c r="I25" s="317"/>
      <c r="J25" s="317"/>
      <c r="K25" s="317"/>
      <c r="L25" s="317"/>
      <c r="M25" s="317"/>
      <c r="N25" s="317"/>
      <c r="O25" s="317"/>
      <c r="P25" s="317"/>
      <c r="Q25" s="318"/>
      <c r="R25" s="318"/>
      <c r="S25" s="318"/>
      <c r="T25" s="318"/>
      <c r="U25" s="318"/>
      <c r="V25" s="319"/>
      <c r="W25" s="319"/>
      <c r="X25" s="319"/>
      <c r="Y25" s="319"/>
      <c r="Z25" s="319"/>
      <c r="AA25" s="318"/>
      <c r="AB25" s="318"/>
      <c r="AC25" s="318"/>
      <c r="AD25" s="318"/>
      <c r="AE25" s="320"/>
      <c r="AF25" s="283">
        <f t="shared" si="0"/>
        <v>0</v>
      </c>
      <c r="AG25" s="284"/>
      <c r="AH25" s="284"/>
      <c r="AI25" s="284"/>
      <c r="AJ25" s="285"/>
      <c r="AK25" s="314"/>
      <c r="AL25" s="315"/>
      <c r="AM25" s="315"/>
      <c r="AN25" s="315"/>
      <c r="AO25" s="316"/>
      <c r="AP25" s="314"/>
      <c r="AQ25" s="315"/>
      <c r="AR25" s="315"/>
      <c r="AS25" s="315"/>
      <c r="AT25" s="316"/>
      <c r="AU25" s="321"/>
      <c r="AV25" s="322"/>
      <c r="AW25" s="322"/>
      <c r="AX25" s="322"/>
      <c r="AY25" s="323"/>
      <c r="AZ25" s="314"/>
      <c r="BA25" s="315"/>
      <c r="BB25" s="315"/>
      <c r="BC25" s="315"/>
      <c r="BD25" s="316"/>
    </row>
    <row r="26" spans="1:56" x14ac:dyDescent="0.15">
      <c r="A26" s="317"/>
      <c r="B26" s="317"/>
      <c r="C26" s="317"/>
      <c r="D26" s="317"/>
      <c r="E26" s="317"/>
      <c r="F26" s="317"/>
      <c r="G26" s="317"/>
      <c r="H26" s="317"/>
      <c r="I26" s="317"/>
      <c r="J26" s="317"/>
      <c r="K26" s="317"/>
      <c r="L26" s="317"/>
      <c r="M26" s="317"/>
      <c r="N26" s="317"/>
      <c r="O26" s="317"/>
      <c r="P26" s="317"/>
      <c r="Q26" s="318"/>
      <c r="R26" s="318"/>
      <c r="S26" s="318"/>
      <c r="T26" s="318"/>
      <c r="U26" s="318"/>
      <c r="V26" s="319"/>
      <c r="W26" s="319"/>
      <c r="X26" s="319"/>
      <c r="Y26" s="319"/>
      <c r="Z26" s="319"/>
      <c r="AA26" s="318"/>
      <c r="AB26" s="318"/>
      <c r="AC26" s="318"/>
      <c r="AD26" s="318"/>
      <c r="AE26" s="320"/>
      <c r="AF26" s="283">
        <f t="shared" si="0"/>
        <v>0</v>
      </c>
      <c r="AG26" s="284"/>
      <c r="AH26" s="284"/>
      <c r="AI26" s="284"/>
      <c r="AJ26" s="285"/>
      <c r="AK26" s="314"/>
      <c r="AL26" s="315"/>
      <c r="AM26" s="315"/>
      <c r="AN26" s="315"/>
      <c r="AO26" s="316"/>
      <c r="AP26" s="314"/>
      <c r="AQ26" s="315"/>
      <c r="AR26" s="315"/>
      <c r="AS26" s="315"/>
      <c r="AT26" s="316"/>
      <c r="AU26" s="321"/>
      <c r="AV26" s="322"/>
      <c r="AW26" s="322"/>
      <c r="AX26" s="322"/>
      <c r="AY26" s="323"/>
      <c r="AZ26" s="314"/>
      <c r="BA26" s="315"/>
      <c r="BB26" s="315"/>
      <c r="BC26" s="315"/>
      <c r="BD26" s="316"/>
    </row>
    <row r="27" spans="1:56" x14ac:dyDescent="0.15">
      <c r="A27" s="317"/>
      <c r="B27" s="317"/>
      <c r="C27" s="317"/>
      <c r="D27" s="317"/>
      <c r="E27" s="317"/>
      <c r="F27" s="317"/>
      <c r="G27" s="317"/>
      <c r="H27" s="317"/>
      <c r="I27" s="317"/>
      <c r="J27" s="317"/>
      <c r="K27" s="317"/>
      <c r="L27" s="317"/>
      <c r="M27" s="317"/>
      <c r="N27" s="317"/>
      <c r="O27" s="317"/>
      <c r="P27" s="317"/>
      <c r="Q27" s="318"/>
      <c r="R27" s="318"/>
      <c r="S27" s="318"/>
      <c r="T27" s="318"/>
      <c r="U27" s="318"/>
      <c r="V27" s="319"/>
      <c r="W27" s="319"/>
      <c r="X27" s="319"/>
      <c r="Y27" s="319"/>
      <c r="Z27" s="319"/>
      <c r="AA27" s="318"/>
      <c r="AB27" s="318"/>
      <c r="AC27" s="318"/>
      <c r="AD27" s="318"/>
      <c r="AE27" s="320"/>
      <c r="AF27" s="283">
        <f t="shared" si="0"/>
        <v>0</v>
      </c>
      <c r="AG27" s="284"/>
      <c r="AH27" s="284"/>
      <c r="AI27" s="284"/>
      <c r="AJ27" s="285"/>
      <c r="AK27" s="314"/>
      <c r="AL27" s="315"/>
      <c r="AM27" s="315"/>
      <c r="AN27" s="315"/>
      <c r="AO27" s="316"/>
      <c r="AP27" s="314"/>
      <c r="AQ27" s="315"/>
      <c r="AR27" s="315"/>
      <c r="AS27" s="315"/>
      <c r="AT27" s="316"/>
      <c r="AU27" s="321"/>
      <c r="AV27" s="322"/>
      <c r="AW27" s="322"/>
      <c r="AX27" s="322"/>
      <c r="AY27" s="323"/>
      <c r="AZ27" s="314"/>
      <c r="BA27" s="315"/>
      <c r="BB27" s="315"/>
      <c r="BC27" s="315"/>
      <c r="BD27" s="316"/>
    </row>
    <row r="28" spans="1:56" x14ac:dyDescent="0.15">
      <c r="A28" s="317"/>
      <c r="B28" s="317"/>
      <c r="C28" s="317"/>
      <c r="D28" s="317"/>
      <c r="E28" s="317"/>
      <c r="F28" s="317"/>
      <c r="G28" s="317"/>
      <c r="H28" s="317"/>
      <c r="I28" s="317"/>
      <c r="J28" s="317"/>
      <c r="K28" s="317"/>
      <c r="L28" s="317"/>
      <c r="M28" s="317"/>
      <c r="N28" s="317"/>
      <c r="O28" s="317"/>
      <c r="P28" s="317"/>
      <c r="Q28" s="318"/>
      <c r="R28" s="318"/>
      <c r="S28" s="318"/>
      <c r="T28" s="318"/>
      <c r="U28" s="318"/>
      <c r="V28" s="319"/>
      <c r="W28" s="319"/>
      <c r="X28" s="319"/>
      <c r="Y28" s="319"/>
      <c r="Z28" s="319"/>
      <c r="AA28" s="318"/>
      <c r="AB28" s="318"/>
      <c r="AC28" s="318"/>
      <c r="AD28" s="318"/>
      <c r="AE28" s="320"/>
      <c r="AF28" s="283">
        <f t="shared" si="0"/>
        <v>0</v>
      </c>
      <c r="AG28" s="284"/>
      <c r="AH28" s="284"/>
      <c r="AI28" s="284"/>
      <c r="AJ28" s="285"/>
      <c r="AK28" s="314"/>
      <c r="AL28" s="315"/>
      <c r="AM28" s="315"/>
      <c r="AN28" s="315"/>
      <c r="AO28" s="316"/>
      <c r="AP28" s="314"/>
      <c r="AQ28" s="315"/>
      <c r="AR28" s="315"/>
      <c r="AS28" s="315"/>
      <c r="AT28" s="316"/>
      <c r="AU28" s="321"/>
      <c r="AV28" s="322"/>
      <c r="AW28" s="322"/>
      <c r="AX28" s="322"/>
      <c r="AY28" s="323"/>
      <c r="AZ28" s="314"/>
      <c r="BA28" s="315"/>
      <c r="BB28" s="315"/>
      <c r="BC28" s="315"/>
      <c r="BD28" s="316"/>
    </row>
    <row r="29" spans="1:56" x14ac:dyDescent="0.15">
      <c r="A29" s="317"/>
      <c r="B29" s="317"/>
      <c r="C29" s="317"/>
      <c r="D29" s="317"/>
      <c r="E29" s="317"/>
      <c r="F29" s="317"/>
      <c r="G29" s="317"/>
      <c r="H29" s="317"/>
      <c r="I29" s="317"/>
      <c r="J29" s="317"/>
      <c r="K29" s="317"/>
      <c r="L29" s="317"/>
      <c r="M29" s="317"/>
      <c r="N29" s="317"/>
      <c r="O29" s="317"/>
      <c r="P29" s="317"/>
      <c r="Q29" s="318"/>
      <c r="R29" s="318"/>
      <c r="S29" s="318"/>
      <c r="T29" s="318"/>
      <c r="U29" s="318"/>
      <c r="V29" s="319"/>
      <c r="W29" s="319"/>
      <c r="X29" s="319"/>
      <c r="Y29" s="319"/>
      <c r="Z29" s="319"/>
      <c r="AA29" s="318"/>
      <c r="AB29" s="318"/>
      <c r="AC29" s="318"/>
      <c r="AD29" s="318"/>
      <c r="AE29" s="320"/>
      <c r="AF29" s="283">
        <f t="shared" si="0"/>
        <v>0</v>
      </c>
      <c r="AG29" s="284"/>
      <c r="AH29" s="284"/>
      <c r="AI29" s="284"/>
      <c r="AJ29" s="285"/>
      <c r="AK29" s="314"/>
      <c r="AL29" s="315"/>
      <c r="AM29" s="315"/>
      <c r="AN29" s="315"/>
      <c r="AO29" s="316"/>
      <c r="AP29" s="314"/>
      <c r="AQ29" s="315"/>
      <c r="AR29" s="315"/>
      <c r="AS29" s="315"/>
      <c r="AT29" s="316"/>
      <c r="AU29" s="321"/>
      <c r="AV29" s="322"/>
      <c r="AW29" s="322"/>
      <c r="AX29" s="322"/>
      <c r="AY29" s="323"/>
      <c r="AZ29" s="314"/>
      <c r="BA29" s="315"/>
      <c r="BB29" s="315"/>
      <c r="BC29" s="315"/>
      <c r="BD29" s="316"/>
    </row>
    <row r="30" spans="1:56" x14ac:dyDescent="0.15">
      <c r="A30" s="317"/>
      <c r="B30" s="317"/>
      <c r="C30" s="317"/>
      <c r="D30" s="317"/>
      <c r="E30" s="317"/>
      <c r="F30" s="317"/>
      <c r="G30" s="317"/>
      <c r="H30" s="317"/>
      <c r="I30" s="317"/>
      <c r="J30" s="317"/>
      <c r="K30" s="317"/>
      <c r="L30" s="317"/>
      <c r="M30" s="317"/>
      <c r="N30" s="317"/>
      <c r="O30" s="317"/>
      <c r="P30" s="317"/>
      <c r="Q30" s="318"/>
      <c r="R30" s="318"/>
      <c r="S30" s="318"/>
      <c r="T30" s="318"/>
      <c r="U30" s="318"/>
      <c r="V30" s="319"/>
      <c r="W30" s="319"/>
      <c r="X30" s="319"/>
      <c r="Y30" s="319"/>
      <c r="Z30" s="319"/>
      <c r="AA30" s="318"/>
      <c r="AB30" s="318"/>
      <c r="AC30" s="318"/>
      <c r="AD30" s="318"/>
      <c r="AE30" s="320"/>
      <c r="AF30" s="283">
        <f t="shared" si="0"/>
        <v>0</v>
      </c>
      <c r="AG30" s="284"/>
      <c r="AH30" s="284"/>
      <c r="AI30" s="284"/>
      <c r="AJ30" s="285"/>
      <c r="AK30" s="314"/>
      <c r="AL30" s="315"/>
      <c r="AM30" s="315"/>
      <c r="AN30" s="315"/>
      <c r="AO30" s="316"/>
      <c r="AP30" s="314"/>
      <c r="AQ30" s="315"/>
      <c r="AR30" s="315"/>
      <c r="AS30" s="315"/>
      <c r="AT30" s="316"/>
      <c r="AU30" s="321"/>
      <c r="AV30" s="322"/>
      <c r="AW30" s="322"/>
      <c r="AX30" s="322"/>
      <c r="AY30" s="323"/>
      <c r="AZ30" s="314"/>
      <c r="BA30" s="315"/>
      <c r="BB30" s="315"/>
      <c r="BC30" s="315"/>
      <c r="BD30" s="316"/>
    </row>
    <row r="31" spans="1:56" x14ac:dyDescent="0.15">
      <c r="A31" s="317"/>
      <c r="B31" s="317"/>
      <c r="C31" s="317"/>
      <c r="D31" s="317"/>
      <c r="E31" s="317"/>
      <c r="F31" s="317"/>
      <c r="G31" s="317"/>
      <c r="H31" s="317"/>
      <c r="I31" s="317"/>
      <c r="J31" s="317"/>
      <c r="K31" s="317"/>
      <c r="L31" s="317"/>
      <c r="M31" s="317"/>
      <c r="N31" s="317"/>
      <c r="O31" s="317"/>
      <c r="P31" s="317"/>
      <c r="Q31" s="318"/>
      <c r="R31" s="318"/>
      <c r="S31" s="318"/>
      <c r="T31" s="318"/>
      <c r="U31" s="318"/>
      <c r="V31" s="319"/>
      <c r="W31" s="319"/>
      <c r="X31" s="319"/>
      <c r="Y31" s="319"/>
      <c r="Z31" s="319"/>
      <c r="AA31" s="318"/>
      <c r="AB31" s="318"/>
      <c r="AC31" s="318"/>
      <c r="AD31" s="318"/>
      <c r="AE31" s="320"/>
      <c r="AF31" s="283">
        <f t="shared" si="0"/>
        <v>0</v>
      </c>
      <c r="AG31" s="284"/>
      <c r="AH31" s="284"/>
      <c r="AI31" s="284"/>
      <c r="AJ31" s="285"/>
      <c r="AK31" s="314"/>
      <c r="AL31" s="315"/>
      <c r="AM31" s="315"/>
      <c r="AN31" s="315"/>
      <c r="AO31" s="316"/>
      <c r="AP31" s="314"/>
      <c r="AQ31" s="315"/>
      <c r="AR31" s="315"/>
      <c r="AS31" s="315"/>
      <c r="AT31" s="316"/>
      <c r="AU31" s="321"/>
      <c r="AV31" s="322"/>
      <c r="AW31" s="322"/>
      <c r="AX31" s="322"/>
      <c r="AY31" s="323"/>
      <c r="AZ31" s="314"/>
      <c r="BA31" s="315"/>
      <c r="BB31" s="315"/>
      <c r="BC31" s="315"/>
      <c r="BD31" s="316"/>
    </row>
    <row r="32" spans="1:56" x14ac:dyDescent="0.15">
      <c r="A32" s="317"/>
      <c r="B32" s="317"/>
      <c r="C32" s="317"/>
      <c r="D32" s="317"/>
      <c r="E32" s="317"/>
      <c r="F32" s="317"/>
      <c r="G32" s="317"/>
      <c r="H32" s="317"/>
      <c r="I32" s="317"/>
      <c r="J32" s="317"/>
      <c r="K32" s="317"/>
      <c r="L32" s="317"/>
      <c r="M32" s="317"/>
      <c r="N32" s="317"/>
      <c r="O32" s="317"/>
      <c r="P32" s="317"/>
      <c r="Q32" s="318"/>
      <c r="R32" s="318"/>
      <c r="S32" s="318"/>
      <c r="T32" s="318"/>
      <c r="U32" s="318"/>
      <c r="V32" s="319"/>
      <c r="W32" s="319"/>
      <c r="X32" s="319"/>
      <c r="Y32" s="319"/>
      <c r="Z32" s="319"/>
      <c r="AA32" s="318"/>
      <c r="AB32" s="318"/>
      <c r="AC32" s="318"/>
      <c r="AD32" s="318"/>
      <c r="AE32" s="320"/>
      <c r="AF32" s="283">
        <f t="shared" si="0"/>
        <v>0</v>
      </c>
      <c r="AG32" s="284"/>
      <c r="AH32" s="284"/>
      <c r="AI32" s="284"/>
      <c r="AJ32" s="285"/>
      <c r="AK32" s="314"/>
      <c r="AL32" s="315"/>
      <c r="AM32" s="315"/>
      <c r="AN32" s="315"/>
      <c r="AO32" s="316"/>
      <c r="AP32" s="314"/>
      <c r="AQ32" s="315"/>
      <c r="AR32" s="315"/>
      <c r="AS32" s="315"/>
      <c r="AT32" s="316"/>
      <c r="AU32" s="321"/>
      <c r="AV32" s="322"/>
      <c r="AW32" s="322"/>
      <c r="AX32" s="322"/>
      <c r="AY32" s="323"/>
      <c r="AZ32" s="314"/>
      <c r="BA32" s="315"/>
      <c r="BB32" s="315"/>
      <c r="BC32" s="315"/>
      <c r="BD32" s="316"/>
    </row>
    <row r="33" spans="1:66" x14ac:dyDescent="0.15">
      <c r="A33" s="317"/>
      <c r="B33" s="317"/>
      <c r="C33" s="317"/>
      <c r="D33" s="317"/>
      <c r="E33" s="317"/>
      <c r="F33" s="317"/>
      <c r="G33" s="317"/>
      <c r="H33" s="317"/>
      <c r="I33" s="317"/>
      <c r="J33" s="317"/>
      <c r="K33" s="317"/>
      <c r="L33" s="317"/>
      <c r="M33" s="317"/>
      <c r="N33" s="317"/>
      <c r="O33" s="317"/>
      <c r="P33" s="317"/>
      <c r="Q33" s="318"/>
      <c r="R33" s="318"/>
      <c r="S33" s="318"/>
      <c r="T33" s="318"/>
      <c r="U33" s="318"/>
      <c r="V33" s="319"/>
      <c r="W33" s="319"/>
      <c r="X33" s="319"/>
      <c r="Y33" s="319"/>
      <c r="Z33" s="319"/>
      <c r="AA33" s="318"/>
      <c r="AB33" s="318"/>
      <c r="AC33" s="318"/>
      <c r="AD33" s="318"/>
      <c r="AE33" s="320"/>
      <c r="AF33" s="283">
        <f>SUM(AK33:BD33)</f>
        <v>0</v>
      </c>
      <c r="AG33" s="284"/>
      <c r="AH33" s="284"/>
      <c r="AI33" s="284"/>
      <c r="AJ33" s="285"/>
      <c r="AK33" s="314"/>
      <c r="AL33" s="315"/>
      <c r="AM33" s="315"/>
      <c r="AN33" s="315"/>
      <c r="AO33" s="316"/>
      <c r="AP33" s="314"/>
      <c r="AQ33" s="315"/>
      <c r="AR33" s="315"/>
      <c r="AS33" s="315"/>
      <c r="AT33" s="316"/>
      <c r="AU33" s="321"/>
      <c r="AV33" s="322"/>
      <c r="AW33" s="322"/>
      <c r="AX33" s="322"/>
      <c r="AY33" s="323"/>
      <c r="AZ33" s="314"/>
      <c r="BA33" s="315"/>
      <c r="BB33" s="315"/>
      <c r="BC33" s="315"/>
      <c r="BD33" s="316"/>
    </row>
    <row r="34" spans="1:66" ht="14.25" thickBot="1" x14ac:dyDescent="0.2">
      <c r="A34" s="329"/>
      <c r="B34" s="329"/>
      <c r="C34" s="329"/>
      <c r="D34" s="329"/>
      <c r="E34" s="329"/>
      <c r="F34" s="329"/>
      <c r="G34" s="329"/>
      <c r="H34" s="329"/>
      <c r="I34" s="329"/>
      <c r="J34" s="329"/>
      <c r="K34" s="329"/>
      <c r="L34" s="329"/>
      <c r="M34" s="329"/>
      <c r="N34" s="329"/>
      <c r="O34" s="329"/>
      <c r="P34" s="329"/>
      <c r="Q34" s="347"/>
      <c r="R34" s="347"/>
      <c r="S34" s="347"/>
      <c r="T34" s="347"/>
      <c r="U34" s="347"/>
      <c r="V34" s="348"/>
      <c r="W34" s="348"/>
      <c r="X34" s="348"/>
      <c r="Y34" s="348"/>
      <c r="Z34" s="348"/>
      <c r="AA34" s="347"/>
      <c r="AB34" s="347"/>
      <c r="AC34" s="347"/>
      <c r="AD34" s="347"/>
      <c r="AE34" s="349"/>
      <c r="AF34" s="327">
        <f>SUM(AK34:BD34)</f>
        <v>0</v>
      </c>
      <c r="AG34" s="328"/>
      <c r="AH34" s="328"/>
      <c r="AI34" s="328"/>
      <c r="AJ34" s="328"/>
      <c r="AK34" s="324"/>
      <c r="AL34" s="325"/>
      <c r="AM34" s="325"/>
      <c r="AN34" s="325"/>
      <c r="AO34" s="326"/>
      <c r="AP34" s="324"/>
      <c r="AQ34" s="325"/>
      <c r="AR34" s="325"/>
      <c r="AS34" s="325"/>
      <c r="AT34" s="326"/>
      <c r="AU34" s="324"/>
      <c r="AV34" s="325"/>
      <c r="AW34" s="325"/>
      <c r="AX34" s="325"/>
      <c r="AY34" s="326"/>
      <c r="AZ34" s="324"/>
      <c r="BA34" s="325"/>
      <c r="BB34" s="325"/>
      <c r="BC34" s="325"/>
      <c r="BD34" s="326"/>
    </row>
    <row r="35" spans="1:66" ht="14.25" thickTop="1" x14ac:dyDescent="0.15">
      <c r="A35" s="341" t="s">
        <v>446</v>
      </c>
      <c r="B35" s="341"/>
      <c r="C35" s="341"/>
      <c r="D35" s="341"/>
      <c r="E35" s="341"/>
      <c r="F35" s="341"/>
      <c r="G35" s="342"/>
      <c r="H35" s="342"/>
      <c r="I35" s="342"/>
      <c r="J35" s="342"/>
      <c r="K35" s="342"/>
      <c r="L35" s="342"/>
      <c r="M35" s="342"/>
      <c r="N35" s="342"/>
      <c r="O35" s="342"/>
      <c r="P35" s="342"/>
      <c r="Q35" s="343">
        <f>SUM(Q12:U34)</f>
        <v>1960000</v>
      </c>
      <c r="R35" s="344"/>
      <c r="S35" s="344"/>
      <c r="T35" s="344"/>
      <c r="U35" s="345"/>
      <c r="V35" s="346"/>
      <c r="W35" s="346"/>
      <c r="X35" s="346"/>
      <c r="Y35" s="346"/>
      <c r="Z35" s="346"/>
      <c r="AA35" s="338">
        <f>SUM(AA12:AE34)</f>
        <v>1960000</v>
      </c>
      <c r="AB35" s="339"/>
      <c r="AC35" s="339"/>
      <c r="AD35" s="339"/>
      <c r="AE35" s="340"/>
      <c r="AF35" s="338">
        <f t="shared" ref="AF35" si="1">SUM(AF12:AJ34)</f>
        <v>1853626</v>
      </c>
      <c r="AG35" s="339"/>
      <c r="AH35" s="339"/>
      <c r="AI35" s="339"/>
      <c r="AJ35" s="340"/>
      <c r="AK35" s="338">
        <f t="shared" ref="AK35" si="2">SUM(AK12:AO34)</f>
        <v>1043772</v>
      </c>
      <c r="AL35" s="339"/>
      <c r="AM35" s="339"/>
      <c r="AN35" s="339"/>
      <c r="AO35" s="340"/>
      <c r="AP35" s="338">
        <f>SUM(AP12:AT34)</f>
        <v>809854</v>
      </c>
      <c r="AQ35" s="339"/>
      <c r="AR35" s="339"/>
      <c r="AS35" s="339"/>
      <c r="AT35" s="340"/>
      <c r="AU35" s="338">
        <f>SUM(AU12:AY34)</f>
        <v>0</v>
      </c>
      <c r="AV35" s="339"/>
      <c r="AW35" s="339"/>
      <c r="AX35" s="339"/>
      <c r="AY35" s="340"/>
      <c r="AZ35" s="338">
        <f t="shared" ref="AZ35" si="3">SUM(AZ12:BD34)</f>
        <v>0</v>
      </c>
      <c r="BA35" s="339"/>
      <c r="BB35" s="339"/>
      <c r="BC35" s="339"/>
      <c r="BD35" s="340"/>
    </row>
    <row r="36" spans="1:66" x14ac:dyDescent="0.15">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row>
    <row r="37" spans="1:66" x14ac:dyDescent="0.15">
      <c r="A37" s="30"/>
      <c r="B37" s="30"/>
      <c r="C37" s="31" t="str">
        <f>"令和"&amp;★表紙!Q16&amp; "年度年金生活者支援給付金事務費決算【見込】について上記のとおり報告する。"</f>
        <v>令和７年度年金生活者支援給付金事務費決算【見込】について上記のとおり報告する。</v>
      </c>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0"/>
      <c r="BI37" s="30"/>
      <c r="BJ37" s="30"/>
      <c r="BK37" s="30"/>
      <c r="BL37" s="30"/>
      <c r="BM37" s="30"/>
      <c r="BN37" s="30"/>
    </row>
    <row r="38" spans="1:66" x14ac:dyDescent="0.15">
      <c r="A38" s="30"/>
      <c r="B38" s="30"/>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0"/>
      <c r="BI38" s="30"/>
      <c r="BJ38" s="30"/>
      <c r="BK38" s="30"/>
      <c r="BL38" s="30"/>
      <c r="BM38" s="30"/>
      <c r="BN38" s="30"/>
    </row>
    <row r="39" spans="1:66" ht="13.15" customHeight="1" x14ac:dyDescent="0.15">
      <c r="A39" s="30"/>
      <c r="B39" s="30"/>
      <c r="C39" s="31"/>
      <c r="D39" s="330" t="s">
        <v>447</v>
      </c>
      <c r="E39" s="330"/>
      <c r="F39" s="330"/>
      <c r="G39" s="330"/>
      <c r="H39" s="330"/>
      <c r="I39" s="330"/>
      <c r="J39" s="330"/>
      <c r="K39" s="330"/>
      <c r="L39" s="47"/>
      <c r="M39" s="47"/>
      <c r="N39" s="48"/>
      <c r="O39" s="48"/>
      <c r="P39" s="48"/>
      <c r="Q39" s="48"/>
      <c r="R39" s="48"/>
      <c r="S39" s="31"/>
      <c r="T39" s="31"/>
      <c r="U39" s="31"/>
      <c r="V39" s="31"/>
      <c r="W39" s="31"/>
      <c r="X39" s="31"/>
      <c r="Y39" s="31"/>
      <c r="Z39" s="31"/>
      <c r="AA39" s="31"/>
      <c r="AB39" s="31"/>
      <c r="AC39" s="31"/>
      <c r="AD39" s="31"/>
      <c r="AE39" s="31"/>
      <c r="AF39" s="31"/>
      <c r="AH39" s="49"/>
      <c r="AI39" s="49"/>
      <c r="AJ39" s="49"/>
      <c r="AK39" s="49"/>
      <c r="AL39" s="49"/>
      <c r="AM39" s="49"/>
      <c r="AN39" s="49"/>
      <c r="AO39" s="49"/>
      <c r="AP39" s="50"/>
      <c r="AR39" s="46"/>
      <c r="AS39" s="46"/>
      <c r="AT39" s="46"/>
      <c r="AU39" s="46"/>
      <c r="AV39" s="46"/>
      <c r="AW39" s="46"/>
      <c r="AX39" s="46"/>
      <c r="AY39" s="46"/>
      <c r="AZ39" s="46"/>
      <c r="BA39" s="46"/>
      <c r="BB39" s="46"/>
      <c r="BC39" s="46"/>
      <c r="BD39" s="46"/>
      <c r="BE39" s="45"/>
      <c r="BF39" s="45"/>
      <c r="BG39" s="45"/>
      <c r="BH39" s="331"/>
      <c r="BI39" s="331"/>
      <c r="BJ39" s="30"/>
      <c r="BK39" s="30"/>
      <c r="BL39" s="30"/>
      <c r="BM39" s="30"/>
      <c r="BN39" s="30"/>
    </row>
    <row r="40" spans="1:66" x14ac:dyDescent="0.15">
      <c r="A40" s="30"/>
      <c r="B40" s="30"/>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0"/>
      <c r="BI40" s="30"/>
      <c r="BJ40" s="30"/>
      <c r="BK40" s="30"/>
      <c r="BL40" s="30"/>
      <c r="BM40" s="30"/>
      <c r="BN40" s="30"/>
    </row>
    <row r="41" spans="1:66" x14ac:dyDescent="0.15">
      <c r="A41" s="30"/>
      <c r="B41" s="30"/>
      <c r="C41" s="31"/>
      <c r="D41" s="332" t="s">
        <v>448</v>
      </c>
      <c r="E41" s="332"/>
      <c r="F41" s="332"/>
      <c r="G41" s="332"/>
      <c r="H41" s="332"/>
      <c r="I41" s="332"/>
      <c r="J41" s="51"/>
      <c r="K41" s="333" t="s">
        <v>697</v>
      </c>
      <c r="L41" s="334"/>
      <c r="M41" s="334"/>
      <c r="N41" s="334"/>
      <c r="O41" s="334"/>
      <c r="P41" s="334"/>
      <c r="Q41" s="334"/>
      <c r="R41" s="334"/>
      <c r="S41" s="334"/>
      <c r="T41" s="335" t="s">
        <v>449</v>
      </c>
      <c r="U41" s="335"/>
      <c r="V41" s="31"/>
      <c r="W41" s="31"/>
      <c r="X41" s="31"/>
      <c r="Y41" s="31"/>
      <c r="Z41" s="31"/>
      <c r="AA41" s="31"/>
      <c r="AB41" s="31"/>
      <c r="AC41" s="31"/>
      <c r="AD41" s="31"/>
      <c r="AE41" s="31"/>
      <c r="AF41" s="31"/>
      <c r="AG41" s="31"/>
      <c r="AH41" s="31"/>
      <c r="AI41" s="337" t="str">
        <f>AT4&amp;"長"</f>
        <v>○○市長</v>
      </c>
      <c r="AJ41" s="337"/>
      <c r="AK41" s="337"/>
      <c r="AL41" s="337"/>
      <c r="AM41" s="337"/>
      <c r="AN41" s="337"/>
      <c r="AO41" s="53"/>
      <c r="AP41" s="336" t="s">
        <v>450</v>
      </c>
      <c r="AQ41" s="336"/>
      <c r="AR41" s="336"/>
      <c r="AS41" s="336"/>
      <c r="AT41" s="336"/>
      <c r="AU41" s="336"/>
      <c r="AV41" s="336"/>
      <c r="AW41" s="336"/>
      <c r="AX41" s="336"/>
      <c r="AY41" s="336"/>
      <c r="AZ41" s="31"/>
      <c r="BA41" s="31"/>
      <c r="BB41" s="31"/>
      <c r="BC41" s="31"/>
      <c r="BD41" s="31"/>
      <c r="BE41" s="31"/>
      <c r="BF41" s="31"/>
      <c r="BG41" s="31"/>
      <c r="BH41" s="30"/>
      <c r="BI41" s="30"/>
      <c r="BJ41" s="30"/>
      <c r="BK41" s="30"/>
      <c r="BL41" s="30"/>
      <c r="BM41" s="30"/>
      <c r="BN41" s="30"/>
    </row>
    <row r="42" spans="1:66" x14ac:dyDescent="0.15">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row>
    <row r="43" spans="1:66" x14ac:dyDescent="0.15">
      <c r="G43" s="269" t="s">
        <v>451</v>
      </c>
      <c r="H43" s="269"/>
      <c r="I43" s="269"/>
      <c r="J43" s="269"/>
      <c r="K43" s="269"/>
      <c r="L43" s="269"/>
      <c r="M43" s="269"/>
      <c r="N43" s="269"/>
      <c r="O43" s="269"/>
      <c r="P43" s="269"/>
      <c r="Q43" s="270" t="str">
        <f>IF(AND(Q35&gt;0),IF(Q35=AA35,"OK","NG"),"NG")</f>
        <v>OK</v>
      </c>
      <c r="R43" s="270"/>
      <c r="S43" s="270"/>
      <c r="T43" s="270"/>
      <c r="U43" s="270"/>
      <c r="W43" s="269" t="s">
        <v>452</v>
      </c>
      <c r="X43" s="269"/>
      <c r="Y43" s="269"/>
      <c r="Z43" s="269"/>
      <c r="AA43" s="269"/>
      <c r="AB43" s="269"/>
      <c r="AC43" s="269"/>
      <c r="AD43" s="269"/>
      <c r="AE43" s="269"/>
      <c r="AF43" s="269"/>
      <c r="AG43" s="269"/>
      <c r="AH43" s="269"/>
      <c r="AI43" s="269"/>
      <c r="AJ43" s="269"/>
      <c r="AK43" s="270" t="str">
        <f>IF('★様式２（法定受託事務・人件費）'!AH28+'★様式３（法定受託事務・物件費）'!J48=AK35,"OK","NG")</f>
        <v>OK</v>
      </c>
      <c r="AL43" s="270"/>
      <c r="AM43" s="270"/>
      <c r="AN43" s="270"/>
      <c r="AO43" s="270"/>
      <c r="AP43" s="270" t="str">
        <f>IF('★様式４（協力連携事務）'!J51=AP35,"OK","NG")</f>
        <v>OK</v>
      </c>
      <c r="AQ43" s="270"/>
      <c r="AR43" s="270"/>
      <c r="AS43" s="270"/>
      <c r="AT43" s="270"/>
      <c r="AU43" s="270" t="str">
        <f>IF('特別事情分（その他）'!G15=AU35,"OK","NG")</f>
        <v>OK</v>
      </c>
      <c r="AV43" s="270"/>
      <c r="AW43" s="270"/>
      <c r="AX43" s="270"/>
      <c r="AY43" s="270"/>
      <c r="AZ43" s="270" t="str">
        <f>IF('★様式２（法定受託事務・人件費）'!AH29+'★様式３（法定受託事務・物件費）'!J50+'★様式４（協力連携事務）'!J53=AZ35,"OK","NG")</f>
        <v>OK</v>
      </c>
      <c r="BA43" s="270"/>
      <c r="BB43" s="270"/>
      <c r="BC43" s="270"/>
      <c r="BD43" s="270"/>
    </row>
  </sheetData>
  <mergeCells count="300">
    <mergeCell ref="A34:F34"/>
    <mergeCell ref="D39:K39"/>
    <mergeCell ref="BH39:BI39"/>
    <mergeCell ref="D41:I41"/>
    <mergeCell ref="K41:S41"/>
    <mergeCell ref="T41:U41"/>
    <mergeCell ref="AP41:AY41"/>
    <mergeCell ref="AI41:AN41"/>
    <mergeCell ref="AF35:AJ35"/>
    <mergeCell ref="AK35:AO35"/>
    <mergeCell ref="AP35:AT35"/>
    <mergeCell ref="AZ35:BD35"/>
    <mergeCell ref="A35:F35"/>
    <mergeCell ref="G35:K35"/>
    <mergeCell ref="L35:P35"/>
    <mergeCell ref="Q35:U35"/>
    <mergeCell ref="V35:Z35"/>
    <mergeCell ref="AA35:AE35"/>
    <mergeCell ref="AU35:AY35"/>
    <mergeCell ref="G34:K34"/>
    <mergeCell ref="L34:P34"/>
    <mergeCell ref="Q34:U34"/>
    <mergeCell ref="V34:Z34"/>
    <mergeCell ref="AA34:AE34"/>
    <mergeCell ref="AU34:AY34"/>
    <mergeCell ref="AF33:AJ33"/>
    <mergeCell ref="AK33:AO33"/>
    <mergeCell ref="AP33:AT33"/>
    <mergeCell ref="AF34:AJ34"/>
    <mergeCell ref="AK34:AO34"/>
    <mergeCell ref="AP34:AT34"/>
    <mergeCell ref="AZ33:BD33"/>
    <mergeCell ref="AZ34:BD34"/>
    <mergeCell ref="A33:F33"/>
    <mergeCell ref="G33:K33"/>
    <mergeCell ref="L33:P33"/>
    <mergeCell ref="Q33:U33"/>
    <mergeCell ref="V33:Z33"/>
    <mergeCell ref="AA33:AE33"/>
    <mergeCell ref="AU33:AY33"/>
    <mergeCell ref="AF32:AJ32"/>
    <mergeCell ref="AK32:AO32"/>
    <mergeCell ref="AP32:AT32"/>
    <mergeCell ref="AZ32:BD32"/>
    <mergeCell ref="A32:F32"/>
    <mergeCell ref="G32:K32"/>
    <mergeCell ref="L32:P32"/>
    <mergeCell ref="Q32:U32"/>
    <mergeCell ref="V32:Z32"/>
    <mergeCell ref="AA32:AE32"/>
    <mergeCell ref="AU32:AY32"/>
    <mergeCell ref="AF31:AJ31"/>
    <mergeCell ref="AK31:AO31"/>
    <mergeCell ref="AP31:AT31"/>
    <mergeCell ref="AZ31:BD31"/>
    <mergeCell ref="A31:F31"/>
    <mergeCell ref="G31:K31"/>
    <mergeCell ref="L31:P31"/>
    <mergeCell ref="Q31:U31"/>
    <mergeCell ref="V31:Z31"/>
    <mergeCell ref="AA31:AE31"/>
    <mergeCell ref="AU31:AY31"/>
    <mergeCell ref="AF30:AJ30"/>
    <mergeCell ref="AK30:AO30"/>
    <mergeCell ref="AP30:AT30"/>
    <mergeCell ref="AZ30:BD30"/>
    <mergeCell ref="A30:F30"/>
    <mergeCell ref="G30:K30"/>
    <mergeCell ref="L30:P30"/>
    <mergeCell ref="Q30:U30"/>
    <mergeCell ref="V30:Z30"/>
    <mergeCell ref="AA30:AE30"/>
    <mergeCell ref="AU30:AY30"/>
    <mergeCell ref="AF29:AJ29"/>
    <mergeCell ref="AK29:AO29"/>
    <mergeCell ref="AP29:AT29"/>
    <mergeCell ref="AZ29:BD29"/>
    <mergeCell ref="A29:F29"/>
    <mergeCell ref="G29:K29"/>
    <mergeCell ref="L29:P29"/>
    <mergeCell ref="Q29:U29"/>
    <mergeCell ref="V29:Z29"/>
    <mergeCell ref="AA29:AE29"/>
    <mergeCell ref="AU29:AY29"/>
    <mergeCell ref="AF28:AJ28"/>
    <mergeCell ref="AK28:AO28"/>
    <mergeCell ref="AP28:AT28"/>
    <mergeCell ref="AZ28:BD28"/>
    <mergeCell ref="A28:F28"/>
    <mergeCell ref="G28:K28"/>
    <mergeCell ref="L28:P28"/>
    <mergeCell ref="Q28:U28"/>
    <mergeCell ref="V28:Z28"/>
    <mergeCell ref="AA28:AE28"/>
    <mergeCell ref="AU28:AY28"/>
    <mergeCell ref="AF27:AJ27"/>
    <mergeCell ref="AK27:AO27"/>
    <mergeCell ref="AP27:AT27"/>
    <mergeCell ref="AZ27:BD27"/>
    <mergeCell ref="A27:F27"/>
    <mergeCell ref="G27:K27"/>
    <mergeCell ref="L27:P27"/>
    <mergeCell ref="Q27:U27"/>
    <mergeCell ref="V27:Z27"/>
    <mergeCell ref="AA27:AE27"/>
    <mergeCell ref="AU27:AY27"/>
    <mergeCell ref="AF26:AJ26"/>
    <mergeCell ref="AK26:AO26"/>
    <mergeCell ref="AP26:AT26"/>
    <mergeCell ref="AZ26:BD26"/>
    <mergeCell ref="A26:F26"/>
    <mergeCell ref="G26:K26"/>
    <mergeCell ref="L26:P26"/>
    <mergeCell ref="Q26:U26"/>
    <mergeCell ref="V26:Z26"/>
    <mergeCell ref="AA26:AE26"/>
    <mergeCell ref="AU26:AY26"/>
    <mergeCell ref="AF25:AJ25"/>
    <mergeCell ref="AK25:AO25"/>
    <mergeCell ref="AP25:AT25"/>
    <mergeCell ref="AZ25:BD25"/>
    <mergeCell ref="A25:F25"/>
    <mergeCell ref="G25:K25"/>
    <mergeCell ref="L25:P25"/>
    <mergeCell ref="Q25:U25"/>
    <mergeCell ref="V25:Z25"/>
    <mergeCell ref="AA25:AE25"/>
    <mergeCell ref="AU25:AY25"/>
    <mergeCell ref="AF24:AJ24"/>
    <mergeCell ref="AK24:AO24"/>
    <mergeCell ref="AP24:AT24"/>
    <mergeCell ref="AZ24:BD24"/>
    <mergeCell ref="A24:F24"/>
    <mergeCell ref="G24:K24"/>
    <mergeCell ref="L24:P24"/>
    <mergeCell ref="Q24:U24"/>
    <mergeCell ref="V24:Z24"/>
    <mergeCell ref="AA24:AE24"/>
    <mergeCell ref="AU24:AY24"/>
    <mergeCell ref="AF23:AJ23"/>
    <mergeCell ref="AK23:AO23"/>
    <mergeCell ref="AP23:AT23"/>
    <mergeCell ref="AZ23:BD23"/>
    <mergeCell ref="A23:F23"/>
    <mergeCell ref="G23:K23"/>
    <mergeCell ref="L23:P23"/>
    <mergeCell ref="Q23:U23"/>
    <mergeCell ref="V23:Z23"/>
    <mergeCell ref="AA23:AE23"/>
    <mergeCell ref="AU23:AY23"/>
    <mergeCell ref="AF22:AJ22"/>
    <mergeCell ref="AK22:AO22"/>
    <mergeCell ref="AP22:AT22"/>
    <mergeCell ref="AZ22:BD22"/>
    <mergeCell ref="A22:F22"/>
    <mergeCell ref="G22:K22"/>
    <mergeCell ref="L22:P22"/>
    <mergeCell ref="Q22:U22"/>
    <mergeCell ref="V22:Z22"/>
    <mergeCell ref="AA22:AE22"/>
    <mergeCell ref="AU22:AY22"/>
    <mergeCell ref="AK21:AO21"/>
    <mergeCell ref="AP21:AT21"/>
    <mergeCell ref="AZ21:BD21"/>
    <mergeCell ref="A21:F21"/>
    <mergeCell ref="G21:K21"/>
    <mergeCell ref="L21:P21"/>
    <mergeCell ref="Q21:U21"/>
    <mergeCell ref="V21:Z21"/>
    <mergeCell ref="AA21:AE21"/>
    <mergeCell ref="AU21:AY21"/>
    <mergeCell ref="AF21:AJ21"/>
    <mergeCell ref="AK20:AO20"/>
    <mergeCell ref="AP20:AT20"/>
    <mergeCell ref="AZ20:BD20"/>
    <mergeCell ref="A20:F20"/>
    <mergeCell ref="G20:K20"/>
    <mergeCell ref="L20:P20"/>
    <mergeCell ref="Q20:U20"/>
    <mergeCell ref="V20:Z20"/>
    <mergeCell ref="AA20:AE20"/>
    <mergeCell ref="AU20:AY20"/>
    <mergeCell ref="AK19:AO19"/>
    <mergeCell ref="AP19:AT19"/>
    <mergeCell ref="AZ19:BD19"/>
    <mergeCell ref="A19:F19"/>
    <mergeCell ref="G19:K19"/>
    <mergeCell ref="L19:P19"/>
    <mergeCell ref="Q19:U19"/>
    <mergeCell ref="V19:Z19"/>
    <mergeCell ref="AA19:AE19"/>
    <mergeCell ref="AU19:AY19"/>
    <mergeCell ref="AK18:AO18"/>
    <mergeCell ref="AP18:AT18"/>
    <mergeCell ref="AZ18:BD18"/>
    <mergeCell ref="A18:F18"/>
    <mergeCell ref="G18:K18"/>
    <mergeCell ref="L18:P18"/>
    <mergeCell ref="Q18:U18"/>
    <mergeCell ref="V18:Z18"/>
    <mergeCell ref="AA18:AE18"/>
    <mergeCell ref="AU18:AY18"/>
    <mergeCell ref="AK17:AO17"/>
    <mergeCell ref="AP17:AT17"/>
    <mergeCell ref="AZ17:BD17"/>
    <mergeCell ref="A17:F17"/>
    <mergeCell ref="G17:K17"/>
    <mergeCell ref="L17:P17"/>
    <mergeCell ref="Q17:U17"/>
    <mergeCell ref="V17:Z17"/>
    <mergeCell ref="AA17:AE17"/>
    <mergeCell ref="AU17:AY17"/>
    <mergeCell ref="AK16:AO16"/>
    <mergeCell ref="AP16:AT16"/>
    <mergeCell ref="AZ16:BD16"/>
    <mergeCell ref="A16:F16"/>
    <mergeCell ref="G16:K16"/>
    <mergeCell ref="L16:P16"/>
    <mergeCell ref="Q16:U16"/>
    <mergeCell ref="V16:Z16"/>
    <mergeCell ref="AA16:AE16"/>
    <mergeCell ref="AU16:AY16"/>
    <mergeCell ref="AK15:AO15"/>
    <mergeCell ref="AP15:AT15"/>
    <mergeCell ref="AZ15:BD15"/>
    <mergeCell ref="A15:F15"/>
    <mergeCell ref="G15:K15"/>
    <mergeCell ref="L15:P15"/>
    <mergeCell ref="Q15:U15"/>
    <mergeCell ref="V15:Z15"/>
    <mergeCell ref="AA15:AE15"/>
    <mergeCell ref="AU15:AY15"/>
    <mergeCell ref="AF14:AJ14"/>
    <mergeCell ref="AK14:AO14"/>
    <mergeCell ref="AP14:AT14"/>
    <mergeCell ref="AZ14:BD14"/>
    <mergeCell ref="A14:F14"/>
    <mergeCell ref="G14:K14"/>
    <mergeCell ref="L14:P14"/>
    <mergeCell ref="Q14:U14"/>
    <mergeCell ref="V14:Z14"/>
    <mergeCell ref="AA14:AE14"/>
    <mergeCell ref="AU14:AY14"/>
    <mergeCell ref="AP13:AT13"/>
    <mergeCell ref="AZ13:BD13"/>
    <mergeCell ref="A13:F13"/>
    <mergeCell ref="G13:K13"/>
    <mergeCell ref="L13:P13"/>
    <mergeCell ref="Q13:U13"/>
    <mergeCell ref="V13:Z13"/>
    <mergeCell ref="AA13:AE13"/>
    <mergeCell ref="AU13:AY13"/>
    <mergeCell ref="AK43:AO43"/>
    <mergeCell ref="AP43:AT43"/>
    <mergeCell ref="AU43:AY43"/>
    <mergeCell ref="AZ43:BD43"/>
    <mergeCell ref="AG2:AJ3"/>
    <mergeCell ref="AK2:AP3"/>
    <mergeCell ref="AQ2:AS3"/>
    <mergeCell ref="AT2:BD3"/>
    <mergeCell ref="AG4:AJ5"/>
    <mergeCell ref="AK4:AP5"/>
    <mergeCell ref="AQ4:AS5"/>
    <mergeCell ref="AT4:BD5"/>
    <mergeCell ref="AZ8:BD10"/>
    <mergeCell ref="AK7:BD7"/>
    <mergeCell ref="AK8:AO10"/>
    <mergeCell ref="AP8:AT10"/>
    <mergeCell ref="AU8:AY10"/>
    <mergeCell ref="AF12:AJ12"/>
    <mergeCell ref="AK12:AO12"/>
    <mergeCell ref="AP12:AT12"/>
    <mergeCell ref="AZ12:BD12"/>
    <mergeCell ref="AU12:AY12"/>
    <mergeCell ref="AF13:AJ13"/>
    <mergeCell ref="AK13:AO13"/>
    <mergeCell ref="A3:AF4"/>
    <mergeCell ref="A7:F10"/>
    <mergeCell ref="G7:K10"/>
    <mergeCell ref="L7:P10"/>
    <mergeCell ref="Q7:U10"/>
    <mergeCell ref="V7:AE8"/>
    <mergeCell ref="AF7:AJ10"/>
    <mergeCell ref="G43:P43"/>
    <mergeCell ref="Q43:U43"/>
    <mergeCell ref="W43:AJ43"/>
    <mergeCell ref="V9:Z10"/>
    <mergeCell ref="AA9:AE10"/>
    <mergeCell ref="A12:F12"/>
    <mergeCell ref="G12:K12"/>
    <mergeCell ref="L12:P12"/>
    <mergeCell ref="Q12:U12"/>
    <mergeCell ref="V12:Z12"/>
    <mergeCell ref="AA12:AE12"/>
    <mergeCell ref="AF15:AJ15"/>
    <mergeCell ref="AF16:AJ16"/>
    <mergeCell ref="AF17:AJ17"/>
    <mergeCell ref="AF18:AJ18"/>
    <mergeCell ref="AF19:AJ19"/>
    <mergeCell ref="AF20:AJ20"/>
  </mergeCells>
  <phoneticPr fontId="3"/>
  <dataValidations count="2">
    <dataValidation imeMode="hiragana" allowBlank="1" showInputMessage="1" showErrorMessage="1" sqref="A12:P34 V12:Z34" xr:uid="{00000000-0002-0000-0300-000000000000}"/>
    <dataValidation imeMode="halfAlpha" allowBlank="1" showInputMessage="1" showErrorMessage="1" sqref="Q12:U34 AO41:AP41 AI41 AZ12:BD34 AA12:AU34" xr:uid="{00000000-0002-0000-0300-000001000000}"/>
  </dataValidations>
  <printOptions horizontalCentered="1"/>
  <pageMargins left="0.47244094488188981" right="0.23622047244094491" top="0.55118110236220474" bottom="0.59055118110236227" header="0.51181102362204722" footer="0.39370078740157483"/>
  <pageSetup paperSize="9" scale="97" fitToHeight="2"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S30"/>
  <sheetViews>
    <sheetView showGridLines="0" view="pageBreakPreview" zoomScaleNormal="100" zoomScaleSheetLayoutView="100" workbookViewId="0">
      <selection activeCell="A3" sqref="A3:AA4"/>
    </sheetView>
  </sheetViews>
  <sheetFormatPr defaultRowHeight="13.5" x14ac:dyDescent="0.15"/>
  <cols>
    <col min="1" max="2" width="2.375" customWidth="1"/>
    <col min="3" max="3" width="2.625" customWidth="1"/>
    <col min="4" max="63" width="2.375" customWidth="1"/>
    <col min="64" max="81" width="2.625" customWidth="1"/>
  </cols>
  <sheetData>
    <row r="1" spans="1:45" x14ac:dyDescent="0.15">
      <c r="A1" s="1" t="s">
        <v>453</v>
      </c>
      <c r="B1" s="1"/>
      <c r="C1" s="1"/>
      <c r="D1" s="1"/>
      <c r="E1" s="1"/>
    </row>
    <row r="3" spans="1:45" ht="13.5" customHeight="1" x14ac:dyDescent="0.15">
      <c r="A3" s="350" t="str">
        <f>"令和"&amp;★表紙!Q16&amp;"年度　年金生活者支援給付金事務費決算【見込】額事項別内訳書（人件費）"</f>
        <v>令和７年度　年金生活者支援給付金事務費決算【見込】額事項別内訳書（人件費）</v>
      </c>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1"/>
      <c r="AB3" s="287" t="s">
        <v>415</v>
      </c>
      <c r="AC3" s="288"/>
      <c r="AD3" s="289"/>
      <c r="AE3" s="267" t="s">
        <v>4</v>
      </c>
      <c r="AF3" s="267"/>
      <c r="AG3" s="267"/>
      <c r="AH3" s="267"/>
      <c r="AI3" s="267"/>
      <c r="AJ3" s="267"/>
      <c r="AK3" s="286" t="s">
        <v>416</v>
      </c>
      <c r="AL3" s="267"/>
      <c r="AM3" s="267"/>
      <c r="AN3" s="293" t="s">
        <v>417</v>
      </c>
      <c r="AO3" s="294"/>
      <c r="AP3" s="294"/>
      <c r="AQ3" s="294"/>
      <c r="AR3" s="294"/>
      <c r="AS3" s="295"/>
    </row>
    <row r="4" spans="1:45" ht="13.5" customHeight="1" x14ac:dyDescent="0.15">
      <c r="A4" s="350"/>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1"/>
      <c r="AB4" s="290"/>
      <c r="AC4" s="291"/>
      <c r="AD4" s="292"/>
      <c r="AE4" s="267"/>
      <c r="AF4" s="267"/>
      <c r="AG4" s="267"/>
      <c r="AH4" s="267"/>
      <c r="AI4" s="267"/>
      <c r="AJ4" s="267"/>
      <c r="AK4" s="267"/>
      <c r="AL4" s="267"/>
      <c r="AM4" s="267"/>
      <c r="AN4" s="296"/>
      <c r="AO4" s="297"/>
      <c r="AP4" s="297"/>
      <c r="AQ4" s="297"/>
      <c r="AR4" s="297"/>
      <c r="AS4" s="298"/>
    </row>
    <row r="5" spans="1:45" ht="13.5" customHeight="1" x14ac:dyDescent="0.15">
      <c r="K5" s="32"/>
      <c r="L5" s="32"/>
      <c r="M5" s="32"/>
      <c r="N5" s="32"/>
      <c r="O5" s="32"/>
      <c r="P5" s="32"/>
      <c r="Q5" s="32"/>
      <c r="R5" s="32"/>
      <c r="S5" s="32"/>
      <c r="T5" s="32"/>
      <c r="U5" s="32"/>
      <c r="V5" s="32"/>
      <c r="W5" s="32"/>
      <c r="X5" s="32"/>
      <c r="Y5" s="32"/>
      <c r="Z5" s="32"/>
      <c r="AA5" s="32"/>
      <c r="AB5" s="299" t="s">
        <v>7</v>
      </c>
      <c r="AC5" s="300"/>
      <c r="AD5" s="301"/>
      <c r="AE5" s="305" t="str">
        <f>★表紙!$AY$48</f>
        <v>北海道</v>
      </c>
      <c r="AF5" s="306"/>
      <c r="AG5" s="306"/>
      <c r="AH5" s="306"/>
      <c r="AI5" s="306"/>
      <c r="AJ5" s="306"/>
      <c r="AK5" s="307" t="str">
        <f>★表紙!$BK$48</f>
        <v>999</v>
      </c>
      <c r="AL5" s="300"/>
      <c r="AM5" s="301"/>
      <c r="AN5" s="299" t="str">
        <f>★表紙!$BT$48</f>
        <v>○○市</v>
      </c>
      <c r="AO5" s="300"/>
      <c r="AP5" s="300"/>
      <c r="AQ5" s="300"/>
      <c r="AR5" s="300"/>
      <c r="AS5" s="301"/>
    </row>
    <row r="6" spans="1:45" x14ac:dyDescent="0.15">
      <c r="A6" s="6" t="s">
        <v>426</v>
      </c>
      <c r="B6" s="1"/>
      <c r="C6" s="1"/>
      <c r="D6" s="1"/>
      <c r="E6" s="1"/>
      <c r="F6" s="1"/>
      <c r="G6" s="1"/>
      <c r="AB6" s="302"/>
      <c r="AC6" s="303"/>
      <c r="AD6" s="304"/>
      <c r="AE6" s="306"/>
      <c r="AF6" s="306"/>
      <c r="AG6" s="306"/>
      <c r="AH6" s="306"/>
      <c r="AI6" s="306"/>
      <c r="AJ6" s="306"/>
      <c r="AK6" s="302"/>
      <c r="AL6" s="303"/>
      <c r="AM6" s="304"/>
      <c r="AN6" s="302"/>
      <c r="AO6" s="303"/>
      <c r="AP6" s="303"/>
      <c r="AQ6" s="303"/>
      <c r="AR6" s="303"/>
      <c r="AS6" s="304"/>
    </row>
    <row r="7" spans="1:45" ht="5.0999999999999996" customHeight="1" x14ac:dyDescent="0.15"/>
    <row r="8" spans="1:45" x14ac:dyDescent="0.15">
      <c r="A8" s="267"/>
      <c r="B8" s="267"/>
      <c r="C8" s="267"/>
      <c r="D8" s="267"/>
      <c r="E8" s="267"/>
      <c r="F8" s="267"/>
      <c r="G8" s="267"/>
      <c r="H8" s="267"/>
      <c r="I8" s="267"/>
      <c r="J8" s="377" t="s">
        <v>426</v>
      </c>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9"/>
    </row>
    <row r="9" spans="1:45" s="7" customFormat="1" x14ac:dyDescent="0.15">
      <c r="A9" s="267"/>
      <c r="B9" s="267"/>
      <c r="C9" s="267"/>
      <c r="D9" s="267"/>
      <c r="E9" s="267"/>
      <c r="F9" s="267"/>
      <c r="G9" s="267"/>
      <c r="H9" s="267"/>
      <c r="I9" s="267"/>
      <c r="J9" s="380"/>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2"/>
    </row>
    <row r="10" spans="1:45" x14ac:dyDescent="0.15">
      <c r="A10" s="267"/>
      <c r="B10" s="267"/>
      <c r="C10" s="267"/>
      <c r="D10" s="267"/>
      <c r="E10" s="267"/>
      <c r="F10" s="267"/>
      <c r="G10" s="267"/>
      <c r="H10" s="267"/>
      <c r="I10" s="267"/>
      <c r="J10" s="311" t="s">
        <v>454</v>
      </c>
      <c r="K10" s="312"/>
      <c r="L10" s="312"/>
      <c r="M10" s="312"/>
      <c r="N10" s="312"/>
      <c r="O10" s="312"/>
      <c r="P10" s="312"/>
      <c r="Q10" s="312"/>
      <c r="R10" s="312"/>
      <c r="S10" s="312"/>
      <c r="T10" s="312"/>
      <c r="U10" s="313"/>
      <c r="V10" s="311" t="s">
        <v>455</v>
      </c>
      <c r="W10" s="312"/>
      <c r="X10" s="312"/>
      <c r="Y10" s="312"/>
      <c r="Z10" s="312"/>
      <c r="AA10" s="312"/>
      <c r="AB10" s="312"/>
      <c r="AC10" s="312"/>
      <c r="AD10" s="312"/>
      <c r="AE10" s="312"/>
      <c r="AF10" s="312"/>
      <c r="AG10" s="313"/>
      <c r="AH10" s="311" t="s">
        <v>456</v>
      </c>
      <c r="AI10" s="312"/>
      <c r="AJ10" s="312"/>
      <c r="AK10" s="312"/>
      <c r="AL10" s="312"/>
      <c r="AM10" s="312"/>
      <c r="AN10" s="312"/>
      <c r="AO10" s="312"/>
      <c r="AP10" s="312"/>
      <c r="AQ10" s="312"/>
      <c r="AR10" s="312"/>
      <c r="AS10" s="313"/>
    </row>
    <row r="11" spans="1:45" ht="12" customHeight="1" thickBot="1" x14ac:dyDescent="0.2">
      <c r="A11" s="267" t="s">
        <v>457</v>
      </c>
      <c r="B11" s="267"/>
      <c r="C11" s="267"/>
      <c r="D11" s="267"/>
      <c r="E11" s="267"/>
      <c r="F11" s="267"/>
      <c r="G11" s="267"/>
      <c r="H11" s="267"/>
      <c r="I11" s="311"/>
      <c r="J11" s="371" t="s">
        <v>431</v>
      </c>
      <c r="K11" s="372"/>
      <c r="L11" s="372"/>
      <c r="M11" s="372"/>
      <c r="N11" s="372"/>
      <c r="O11" s="372"/>
      <c r="P11" s="372"/>
      <c r="Q11" s="372"/>
      <c r="R11" s="372"/>
      <c r="S11" s="372"/>
      <c r="T11" s="372"/>
      <c r="U11" s="373"/>
      <c r="V11" s="371" t="s">
        <v>431</v>
      </c>
      <c r="W11" s="372"/>
      <c r="X11" s="372"/>
      <c r="Y11" s="372"/>
      <c r="Z11" s="372"/>
      <c r="AA11" s="372"/>
      <c r="AB11" s="372"/>
      <c r="AC11" s="372"/>
      <c r="AD11" s="372"/>
      <c r="AE11" s="372"/>
      <c r="AF11" s="372"/>
      <c r="AG11" s="373"/>
      <c r="AH11" s="371" t="s">
        <v>431</v>
      </c>
      <c r="AI11" s="372"/>
      <c r="AJ11" s="372"/>
      <c r="AK11" s="372"/>
      <c r="AL11" s="372"/>
      <c r="AM11" s="372"/>
      <c r="AN11" s="372"/>
      <c r="AO11" s="372"/>
      <c r="AP11" s="372"/>
      <c r="AQ11" s="372"/>
      <c r="AR11" s="372"/>
      <c r="AS11" s="373"/>
    </row>
    <row r="12" spans="1:45" ht="25.5" customHeight="1" thickTop="1" x14ac:dyDescent="0.15">
      <c r="A12" s="267"/>
      <c r="B12" s="267"/>
      <c r="C12" s="267"/>
      <c r="D12" s="267"/>
      <c r="E12" s="267"/>
      <c r="F12" s="267"/>
      <c r="G12" s="267"/>
      <c r="H12" s="267"/>
      <c r="I12" s="311"/>
      <c r="J12" s="374">
        <v>0</v>
      </c>
      <c r="K12" s="375"/>
      <c r="L12" s="375"/>
      <c r="M12" s="375"/>
      <c r="N12" s="375"/>
      <c r="O12" s="375"/>
      <c r="P12" s="375"/>
      <c r="Q12" s="375"/>
      <c r="R12" s="375"/>
      <c r="S12" s="375"/>
      <c r="T12" s="375"/>
      <c r="U12" s="376"/>
      <c r="V12" s="383">
        <v>312093</v>
      </c>
      <c r="W12" s="375"/>
      <c r="X12" s="375"/>
      <c r="Y12" s="375"/>
      <c r="Z12" s="375"/>
      <c r="AA12" s="375"/>
      <c r="AB12" s="375"/>
      <c r="AC12" s="375"/>
      <c r="AD12" s="375"/>
      <c r="AE12" s="375"/>
      <c r="AF12" s="375"/>
      <c r="AG12" s="376"/>
      <c r="AH12" s="384">
        <v>312093</v>
      </c>
      <c r="AI12" s="385"/>
      <c r="AJ12" s="385"/>
      <c r="AK12" s="385"/>
      <c r="AL12" s="385"/>
      <c r="AM12" s="385"/>
      <c r="AN12" s="385"/>
      <c r="AO12" s="385"/>
      <c r="AP12" s="385"/>
      <c r="AQ12" s="385"/>
      <c r="AR12" s="385"/>
      <c r="AS12" s="386"/>
    </row>
    <row r="13" spans="1:45" ht="25.5" customHeight="1" x14ac:dyDescent="0.15">
      <c r="A13" s="267"/>
      <c r="B13" s="267"/>
      <c r="C13" s="267" t="s">
        <v>458</v>
      </c>
      <c r="D13" s="267"/>
      <c r="E13" s="267"/>
      <c r="F13" s="267"/>
      <c r="G13" s="267"/>
      <c r="H13" s="267"/>
      <c r="I13" s="311"/>
      <c r="J13" s="352">
        <v>0</v>
      </c>
      <c r="K13" s="353"/>
      <c r="L13" s="353"/>
      <c r="M13" s="353"/>
      <c r="N13" s="353"/>
      <c r="O13" s="353"/>
      <c r="P13" s="353"/>
      <c r="Q13" s="353"/>
      <c r="R13" s="353"/>
      <c r="S13" s="353"/>
      <c r="T13" s="353"/>
      <c r="U13" s="354"/>
      <c r="V13" s="358">
        <v>7800</v>
      </c>
      <c r="W13" s="353"/>
      <c r="X13" s="353"/>
      <c r="Y13" s="353"/>
      <c r="Z13" s="353"/>
      <c r="AA13" s="353"/>
      <c r="AB13" s="353"/>
      <c r="AC13" s="353"/>
      <c r="AD13" s="353"/>
      <c r="AE13" s="353"/>
      <c r="AF13" s="353"/>
      <c r="AG13" s="354"/>
      <c r="AH13" s="355">
        <v>7800</v>
      </c>
      <c r="AI13" s="356"/>
      <c r="AJ13" s="356"/>
      <c r="AK13" s="356"/>
      <c r="AL13" s="356"/>
      <c r="AM13" s="356"/>
      <c r="AN13" s="356"/>
      <c r="AO13" s="356"/>
      <c r="AP13" s="356"/>
      <c r="AQ13" s="356"/>
      <c r="AR13" s="356"/>
      <c r="AS13" s="360"/>
    </row>
    <row r="14" spans="1:45" ht="25.5" customHeight="1" x14ac:dyDescent="0.15">
      <c r="A14" s="267"/>
      <c r="B14" s="267"/>
      <c r="C14" s="267" t="s">
        <v>459</v>
      </c>
      <c r="D14" s="267"/>
      <c r="E14" s="267"/>
      <c r="F14" s="267"/>
      <c r="G14" s="267"/>
      <c r="H14" s="267"/>
      <c r="I14" s="311"/>
      <c r="J14" s="387">
        <v>0</v>
      </c>
      <c r="K14" s="388"/>
      <c r="L14" s="388"/>
      <c r="M14" s="388"/>
      <c r="N14" s="388"/>
      <c r="O14" s="388"/>
      <c r="P14" s="388"/>
      <c r="Q14" s="388"/>
      <c r="R14" s="388"/>
      <c r="S14" s="388"/>
      <c r="T14" s="388"/>
      <c r="U14" s="389"/>
      <c r="V14" s="358">
        <v>0</v>
      </c>
      <c r="W14" s="353"/>
      <c r="X14" s="353"/>
      <c r="Y14" s="353"/>
      <c r="Z14" s="353"/>
      <c r="AA14" s="353"/>
      <c r="AB14" s="353"/>
      <c r="AC14" s="353"/>
      <c r="AD14" s="353"/>
      <c r="AE14" s="353"/>
      <c r="AF14" s="353"/>
      <c r="AG14" s="354"/>
      <c r="AH14" s="355">
        <v>0</v>
      </c>
      <c r="AI14" s="356"/>
      <c r="AJ14" s="356"/>
      <c r="AK14" s="356"/>
      <c r="AL14" s="356"/>
      <c r="AM14" s="356"/>
      <c r="AN14" s="356"/>
      <c r="AO14" s="356"/>
      <c r="AP14" s="356"/>
      <c r="AQ14" s="356"/>
      <c r="AR14" s="356"/>
      <c r="AS14" s="360"/>
    </row>
    <row r="15" spans="1:45" ht="25.5" customHeight="1" x14ac:dyDescent="0.15">
      <c r="A15" s="267"/>
      <c r="B15" s="267"/>
      <c r="C15" s="267" t="s">
        <v>460</v>
      </c>
      <c r="D15" s="267"/>
      <c r="E15" s="267"/>
      <c r="F15" s="267"/>
      <c r="G15" s="267"/>
      <c r="H15" s="267"/>
      <c r="I15" s="311"/>
      <c r="J15" s="352">
        <v>0</v>
      </c>
      <c r="K15" s="353"/>
      <c r="L15" s="353"/>
      <c r="M15" s="353"/>
      <c r="N15" s="353"/>
      <c r="O15" s="353"/>
      <c r="P15" s="353"/>
      <c r="Q15" s="353"/>
      <c r="R15" s="353"/>
      <c r="S15" s="353"/>
      <c r="T15" s="353"/>
      <c r="U15" s="354"/>
      <c r="V15" s="358">
        <v>0</v>
      </c>
      <c r="W15" s="353"/>
      <c r="X15" s="353"/>
      <c r="Y15" s="353"/>
      <c r="Z15" s="353"/>
      <c r="AA15" s="353"/>
      <c r="AB15" s="353"/>
      <c r="AC15" s="353"/>
      <c r="AD15" s="353"/>
      <c r="AE15" s="353"/>
      <c r="AF15" s="353"/>
      <c r="AG15" s="354"/>
      <c r="AH15" s="355">
        <v>0</v>
      </c>
      <c r="AI15" s="356"/>
      <c r="AJ15" s="356"/>
      <c r="AK15" s="356"/>
      <c r="AL15" s="356"/>
      <c r="AM15" s="356"/>
      <c r="AN15" s="356"/>
      <c r="AO15" s="356"/>
      <c r="AP15" s="356"/>
      <c r="AQ15" s="356"/>
      <c r="AR15" s="356"/>
      <c r="AS15" s="360"/>
    </row>
    <row r="16" spans="1:45" ht="25.5" customHeight="1" x14ac:dyDescent="0.15">
      <c r="A16" s="267"/>
      <c r="B16" s="267"/>
      <c r="C16" s="267" t="s">
        <v>461</v>
      </c>
      <c r="D16" s="267"/>
      <c r="E16" s="267"/>
      <c r="F16" s="267"/>
      <c r="G16" s="267"/>
      <c r="H16" s="267"/>
      <c r="I16" s="311"/>
      <c r="J16" s="352">
        <v>0</v>
      </c>
      <c r="K16" s="353"/>
      <c r="L16" s="353"/>
      <c r="M16" s="353"/>
      <c r="N16" s="353"/>
      <c r="O16" s="353"/>
      <c r="P16" s="353"/>
      <c r="Q16" s="353"/>
      <c r="R16" s="353"/>
      <c r="S16" s="353"/>
      <c r="T16" s="353"/>
      <c r="U16" s="354"/>
      <c r="V16" s="358">
        <v>3408</v>
      </c>
      <c r="W16" s="353"/>
      <c r="X16" s="353"/>
      <c r="Y16" s="353"/>
      <c r="Z16" s="353"/>
      <c r="AA16" s="353"/>
      <c r="AB16" s="353"/>
      <c r="AC16" s="353"/>
      <c r="AD16" s="353"/>
      <c r="AE16" s="353"/>
      <c r="AF16" s="353"/>
      <c r="AG16" s="354"/>
      <c r="AH16" s="355">
        <v>3408</v>
      </c>
      <c r="AI16" s="356"/>
      <c r="AJ16" s="356"/>
      <c r="AK16" s="356"/>
      <c r="AL16" s="356"/>
      <c r="AM16" s="356"/>
      <c r="AN16" s="356"/>
      <c r="AO16" s="356"/>
      <c r="AP16" s="356"/>
      <c r="AQ16" s="356"/>
      <c r="AR16" s="356"/>
      <c r="AS16" s="360"/>
    </row>
    <row r="17" spans="1:45" ht="25.5" customHeight="1" x14ac:dyDescent="0.15">
      <c r="A17" s="267"/>
      <c r="B17" s="267"/>
      <c r="C17" s="286" t="s">
        <v>462</v>
      </c>
      <c r="D17" s="286"/>
      <c r="E17" s="286"/>
      <c r="F17" s="286"/>
      <c r="G17" s="286"/>
      <c r="H17" s="286"/>
      <c r="I17" s="359"/>
      <c r="J17" s="352">
        <v>0</v>
      </c>
      <c r="K17" s="353"/>
      <c r="L17" s="353"/>
      <c r="M17" s="353"/>
      <c r="N17" s="353"/>
      <c r="O17" s="353"/>
      <c r="P17" s="353"/>
      <c r="Q17" s="353"/>
      <c r="R17" s="353"/>
      <c r="S17" s="353"/>
      <c r="T17" s="353"/>
      <c r="U17" s="354"/>
      <c r="V17" s="358">
        <v>115318</v>
      </c>
      <c r="W17" s="353"/>
      <c r="X17" s="353"/>
      <c r="Y17" s="353"/>
      <c r="Z17" s="353"/>
      <c r="AA17" s="353"/>
      <c r="AB17" s="353"/>
      <c r="AC17" s="353"/>
      <c r="AD17" s="353"/>
      <c r="AE17" s="353"/>
      <c r="AF17" s="353"/>
      <c r="AG17" s="354"/>
      <c r="AH17" s="355">
        <v>115318</v>
      </c>
      <c r="AI17" s="356"/>
      <c r="AJ17" s="356"/>
      <c r="AK17" s="356"/>
      <c r="AL17" s="356"/>
      <c r="AM17" s="356"/>
      <c r="AN17" s="356"/>
      <c r="AO17" s="356"/>
      <c r="AP17" s="356"/>
      <c r="AQ17" s="356"/>
      <c r="AR17" s="356"/>
      <c r="AS17" s="360"/>
    </row>
    <row r="18" spans="1:45" ht="25.5" customHeight="1" x14ac:dyDescent="0.15">
      <c r="A18" s="267"/>
      <c r="B18" s="267"/>
      <c r="C18" s="267" t="s">
        <v>463</v>
      </c>
      <c r="D18" s="267"/>
      <c r="E18" s="267"/>
      <c r="F18" s="267"/>
      <c r="G18" s="267"/>
      <c r="H18" s="267"/>
      <c r="I18" s="311"/>
      <c r="J18" s="352">
        <v>0</v>
      </c>
      <c r="K18" s="353"/>
      <c r="L18" s="353"/>
      <c r="M18" s="353"/>
      <c r="N18" s="353"/>
      <c r="O18" s="353"/>
      <c r="P18" s="353"/>
      <c r="Q18" s="353"/>
      <c r="R18" s="353"/>
      <c r="S18" s="353"/>
      <c r="T18" s="353"/>
      <c r="U18" s="354"/>
      <c r="V18" s="358">
        <v>6392</v>
      </c>
      <c r="W18" s="353"/>
      <c r="X18" s="353"/>
      <c r="Y18" s="353"/>
      <c r="Z18" s="353"/>
      <c r="AA18" s="353"/>
      <c r="AB18" s="353"/>
      <c r="AC18" s="353"/>
      <c r="AD18" s="353"/>
      <c r="AE18" s="353"/>
      <c r="AF18" s="353"/>
      <c r="AG18" s="354"/>
      <c r="AH18" s="355">
        <v>6392</v>
      </c>
      <c r="AI18" s="356"/>
      <c r="AJ18" s="356"/>
      <c r="AK18" s="356"/>
      <c r="AL18" s="356"/>
      <c r="AM18" s="356"/>
      <c r="AN18" s="356"/>
      <c r="AO18" s="356"/>
      <c r="AP18" s="356"/>
      <c r="AQ18" s="356"/>
      <c r="AR18" s="356"/>
      <c r="AS18" s="360"/>
    </row>
    <row r="19" spans="1:45" ht="25.5" customHeight="1" x14ac:dyDescent="0.15">
      <c r="A19" s="267"/>
      <c r="B19" s="267"/>
      <c r="C19" s="267" t="s">
        <v>464</v>
      </c>
      <c r="D19" s="267"/>
      <c r="E19" s="267"/>
      <c r="F19" s="267"/>
      <c r="G19" s="267"/>
      <c r="H19" s="267"/>
      <c r="I19" s="311"/>
      <c r="J19" s="352">
        <v>0</v>
      </c>
      <c r="K19" s="353"/>
      <c r="L19" s="353"/>
      <c r="M19" s="353"/>
      <c r="N19" s="353"/>
      <c r="O19" s="353"/>
      <c r="P19" s="353"/>
      <c r="Q19" s="353"/>
      <c r="R19" s="353"/>
      <c r="S19" s="353"/>
      <c r="T19" s="353"/>
      <c r="U19" s="354"/>
      <c r="V19" s="358">
        <v>3660</v>
      </c>
      <c r="W19" s="353"/>
      <c r="X19" s="353"/>
      <c r="Y19" s="353"/>
      <c r="Z19" s="353"/>
      <c r="AA19" s="353"/>
      <c r="AB19" s="353"/>
      <c r="AC19" s="353"/>
      <c r="AD19" s="353"/>
      <c r="AE19" s="353"/>
      <c r="AF19" s="353"/>
      <c r="AG19" s="354"/>
      <c r="AH19" s="355">
        <v>3660</v>
      </c>
      <c r="AI19" s="356"/>
      <c r="AJ19" s="356"/>
      <c r="AK19" s="356"/>
      <c r="AL19" s="356"/>
      <c r="AM19" s="356"/>
      <c r="AN19" s="356"/>
      <c r="AO19" s="356"/>
      <c r="AP19" s="356"/>
      <c r="AQ19" s="356"/>
      <c r="AR19" s="356"/>
      <c r="AS19" s="360"/>
    </row>
    <row r="20" spans="1:45" ht="25.5" customHeight="1" x14ac:dyDescent="0.15">
      <c r="A20" s="267"/>
      <c r="B20" s="267"/>
      <c r="C20" s="267" t="s">
        <v>465</v>
      </c>
      <c r="D20" s="267"/>
      <c r="E20" s="267"/>
      <c r="F20" s="267"/>
      <c r="G20" s="267"/>
      <c r="H20" s="267"/>
      <c r="I20" s="311"/>
      <c r="J20" s="352">
        <v>0</v>
      </c>
      <c r="K20" s="353"/>
      <c r="L20" s="353"/>
      <c r="M20" s="353"/>
      <c r="N20" s="353"/>
      <c r="O20" s="353"/>
      <c r="P20" s="353"/>
      <c r="Q20" s="353"/>
      <c r="R20" s="353"/>
      <c r="S20" s="353"/>
      <c r="T20" s="353"/>
      <c r="U20" s="354"/>
      <c r="V20" s="358">
        <v>4245</v>
      </c>
      <c r="W20" s="353"/>
      <c r="X20" s="353"/>
      <c r="Y20" s="353"/>
      <c r="Z20" s="353"/>
      <c r="AA20" s="353"/>
      <c r="AB20" s="353"/>
      <c r="AC20" s="353"/>
      <c r="AD20" s="353"/>
      <c r="AE20" s="353"/>
      <c r="AF20" s="353"/>
      <c r="AG20" s="354"/>
      <c r="AH20" s="355">
        <v>4245</v>
      </c>
      <c r="AI20" s="356"/>
      <c r="AJ20" s="356"/>
      <c r="AK20" s="356"/>
      <c r="AL20" s="356"/>
      <c r="AM20" s="356"/>
      <c r="AN20" s="356"/>
      <c r="AO20" s="356"/>
      <c r="AP20" s="356"/>
      <c r="AQ20" s="356"/>
      <c r="AR20" s="356"/>
      <c r="AS20" s="360"/>
    </row>
    <row r="21" spans="1:45" ht="25.5" customHeight="1" x14ac:dyDescent="0.15">
      <c r="A21" s="267"/>
      <c r="B21" s="267"/>
      <c r="C21" s="267" t="s">
        <v>466</v>
      </c>
      <c r="D21" s="267"/>
      <c r="E21" s="267"/>
      <c r="F21" s="267"/>
      <c r="G21" s="267"/>
      <c r="H21" s="267"/>
      <c r="I21" s="311"/>
      <c r="J21" s="370">
        <v>0</v>
      </c>
      <c r="K21" s="356"/>
      <c r="L21" s="356"/>
      <c r="M21" s="356"/>
      <c r="N21" s="356"/>
      <c r="O21" s="356"/>
      <c r="P21" s="356"/>
      <c r="Q21" s="356"/>
      <c r="R21" s="356"/>
      <c r="S21" s="356"/>
      <c r="T21" s="356"/>
      <c r="U21" s="357"/>
      <c r="V21" s="355">
        <v>140823</v>
      </c>
      <c r="W21" s="356"/>
      <c r="X21" s="356"/>
      <c r="Y21" s="356"/>
      <c r="Z21" s="356"/>
      <c r="AA21" s="356"/>
      <c r="AB21" s="356"/>
      <c r="AC21" s="356"/>
      <c r="AD21" s="356"/>
      <c r="AE21" s="356"/>
      <c r="AF21" s="356"/>
      <c r="AG21" s="357"/>
      <c r="AH21" s="355">
        <v>140823</v>
      </c>
      <c r="AI21" s="356"/>
      <c r="AJ21" s="356"/>
      <c r="AK21" s="356"/>
      <c r="AL21" s="356"/>
      <c r="AM21" s="356"/>
      <c r="AN21" s="356"/>
      <c r="AO21" s="356"/>
      <c r="AP21" s="356"/>
      <c r="AQ21" s="356"/>
      <c r="AR21" s="356"/>
      <c r="AS21" s="360"/>
    </row>
    <row r="22" spans="1:45" ht="25.5" customHeight="1" x14ac:dyDescent="0.15">
      <c r="A22" s="267"/>
      <c r="B22" s="267"/>
      <c r="C22" s="267" t="s">
        <v>467</v>
      </c>
      <c r="D22" s="267"/>
      <c r="E22" s="267"/>
      <c r="F22" s="267"/>
      <c r="G22" s="267"/>
      <c r="H22" s="267"/>
      <c r="I22" s="311"/>
      <c r="J22" s="352">
        <v>0</v>
      </c>
      <c r="K22" s="353"/>
      <c r="L22" s="353"/>
      <c r="M22" s="353"/>
      <c r="N22" s="353"/>
      <c r="O22" s="353"/>
      <c r="P22" s="353"/>
      <c r="Q22" s="353"/>
      <c r="R22" s="353"/>
      <c r="S22" s="353"/>
      <c r="T22" s="353"/>
      <c r="U22" s="354"/>
      <c r="V22" s="358">
        <v>127665</v>
      </c>
      <c r="W22" s="353"/>
      <c r="X22" s="353"/>
      <c r="Y22" s="353"/>
      <c r="Z22" s="353"/>
      <c r="AA22" s="353"/>
      <c r="AB22" s="353"/>
      <c r="AC22" s="353"/>
      <c r="AD22" s="353"/>
      <c r="AE22" s="353"/>
      <c r="AF22" s="353"/>
      <c r="AG22" s="354"/>
      <c r="AH22" s="355">
        <v>127665</v>
      </c>
      <c r="AI22" s="356"/>
      <c r="AJ22" s="356"/>
      <c r="AK22" s="356"/>
      <c r="AL22" s="356"/>
      <c r="AM22" s="356"/>
      <c r="AN22" s="356"/>
      <c r="AO22" s="356"/>
      <c r="AP22" s="356"/>
      <c r="AQ22" s="356"/>
      <c r="AR22" s="356"/>
      <c r="AS22" s="360"/>
    </row>
    <row r="23" spans="1:45" ht="25.5" customHeight="1" x14ac:dyDescent="0.15">
      <c r="A23" s="267"/>
      <c r="B23" s="267"/>
      <c r="C23" s="267" t="s">
        <v>468</v>
      </c>
      <c r="D23" s="267"/>
      <c r="E23" s="267"/>
      <c r="F23" s="267"/>
      <c r="G23" s="267"/>
      <c r="H23" s="267"/>
      <c r="I23" s="311"/>
      <c r="J23" s="352">
        <v>0</v>
      </c>
      <c r="K23" s="353"/>
      <c r="L23" s="353"/>
      <c r="M23" s="353"/>
      <c r="N23" s="353"/>
      <c r="O23" s="353"/>
      <c r="P23" s="353"/>
      <c r="Q23" s="353"/>
      <c r="R23" s="353"/>
      <c r="S23" s="353"/>
      <c r="T23" s="353"/>
      <c r="U23" s="354"/>
      <c r="V23" s="358">
        <v>62419</v>
      </c>
      <c r="W23" s="353"/>
      <c r="X23" s="353"/>
      <c r="Y23" s="353"/>
      <c r="Z23" s="353"/>
      <c r="AA23" s="353"/>
      <c r="AB23" s="353"/>
      <c r="AC23" s="353"/>
      <c r="AD23" s="353"/>
      <c r="AE23" s="353"/>
      <c r="AF23" s="353"/>
      <c r="AG23" s="354"/>
      <c r="AH23" s="355">
        <v>62419</v>
      </c>
      <c r="AI23" s="356"/>
      <c r="AJ23" s="356"/>
      <c r="AK23" s="356"/>
      <c r="AL23" s="356"/>
      <c r="AM23" s="356"/>
      <c r="AN23" s="356"/>
      <c r="AO23" s="356"/>
      <c r="AP23" s="356"/>
      <c r="AQ23" s="356"/>
      <c r="AR23" s="356"/>
      <c r="AS23" s="360"/>
    </row>
    <row r="24" spans="1:45" ht="25.5" customHeight="1" x14ac:dyDescent="0.15">
      <c r="A24" s="267"/>
      <c r="B24" s="267"/>
      <c r="C24" s="267" t="s">
        <v>469</v>
      </c>
      <c r="D24" s="267"/>
      <c r="E24" s="267"/>
      <c r="F24" s="267"/>
      <c r="G24" s="267"/>
      <c r="H24" s="267"/>
      <c r="I24" s="311"/>
      <c r="J24" s="352">
        <v>0</v>
      </c>
      <c r="K24" s="353"/>
      <c r="L24" s="353"/>
      <c r="M24" s="353"/>
      <c r="N24" s="353"/>
      <c r="O24" s="353"/>
      <c r="P24" s="353"/>
      <c r="Q24" s="353"/>
      <c r="R24" s="353"/>
      <c r="S24" s="353"/>
      <c r="T24" s="353"/>
      <c r="U24" s="354"/>
      <c r="V24" s="358">
        <v>504</v>
      </c>
      <c r="W24" s="353"/>
      <c r="X24" s="353"/>
      <c r="Y24" s="353"/>
      <c r="Z24" s="353"/>
      <c r="AA24" s="353"/>
      <c r="AB24" s="353"/>
      <c r="AC24" s="353"/>
      <c r="AD24" s="353"/>
      <c r="AE24" s="353"/>
      <c r="AF24" s="353"/>
      <c r="AG24" s="354"/>
      <c r="AH24" s="355">
        <v>504</v>
      </c>
      <c r="AI24" s="356"/>
      <c r="AJ24" s="356"/>
      <c r="AK24" s="356"/>
      <c r="AL24" s="356"/>
      <c r="AM24" s="356"/>
      <c r="AN24" s="356"/>
      <c r="AO24" s="356"/>
      <c r="AP24" s="356"/>
      <c r="AQ24" s="356"/>
      <c r="AR24" s="356"/>
      <c r="AS24" s="360"/>
    </row>
    <row r="25" spans="1:45" ht="25.5" customHeight="1" x14ac:dyDescent="0.15">
      <c r="A25" s="267"/>
      <c r="B25" s="267"/>
      <c r="C25" s="267" t="s">
        <v>470</v>
      </c>
      <c r="D25" s="267"/>
      <c r="E25" s="267"/>
      <c r="F25" s="267"/>
      <c r="G25" s="267"/>
      <c r="H25" s="267"/>
      <c r="I25" s="311"/>
      <c r="J25" s="352">
        <v>0</v>
      </c>
      <c r="K25" s="353"/>
      <c r="L25" s="353"/>
      <c r="M25" s="353"/>
      <c r="N25" s="353"/>
      <c r="O25" s="353"/>
      <c r="P25" s="353"/>
      <c r="Q25" s="353"/>
      <c r="R25" s="353"/>
      <c r="S25" s="353"/>
      <c r="T25" s="353"/>
      <c r="U25" s="354"/>
      <c r="V25" s="358">
        <v>23366</v>
      </c>
      <c r="W25" s="353"/>
      <c r="X25" s="353"/>
      <c r="Y25" s="353"/>
      <c r="Z25" s="353"/>
      <c r="AA25" s="353"/>
      <c r="AB25" s="353"/>
      <c r="AC25" s="353"/>
      <c r="AD25" s="353"/>
      <c r="AE25" s="353"/>
      <c r="AF25" s="353"/>
      <c r="AG25" s="354"/>
      <c r="AH25" s="355">
        <v>23366</v>
      </c>
      <c r="AI25" s="356"/>
      <c r="AJ25" s="356"/>
      <c r="AK25" s="356"/>
      <c r="AL25" s="356"/>
      <c r="AM25" s="356"/>
      <c r="AN25" s="356"/>
      <c r="AO25" s="356"/>
      <c r="AP25" s="356"/>
      <c r="AQ25" s="356"/>
      <c r="AR25" s="356"/>
      <c r="AS25" s="360"/>
    </row>
    <row r="26" spans="1:45" ht="25.5" customHeight="1" x14ac:dyDescent="0.15">
      <c r="A26" s="267"/>
      <c r="B26" s="267"/>
      <c r="C26" s="368" t="s">
        <v>471</v>
      </c>
      <c r="D26" s="368"/>
      <c r="E26" s="368"/>
      <c r="F26" s="368"/>
      <c r="G26" s="368"/>
      <c r="H26" s="368"/>
      <c r="I26" s="369"/>
      <c r="J26" s="352">
        <v>0</v>
      </c>
      <c r="K26" s="353"/>
      <c r="L26" s="353"/>
      <c r="M26" s="353"/>
      <c r="N26" s="353"/>
      <c r="O26" s="353"/>
      <c r="P26" s="353"/>
      <c r="Q26" s="353"/>
      <c r="R26" s="353"/>
      <c r="S26" s="353"/>
      <c r="T26" s="353"/>
      <c r="U26" s="354"/>
      <c r="V26" s="358">
        <v>660</v>
      </c>
      <c r="W26" s="353"/>
      <c r="X26" s="353"/>
      <c r="Y26" s="353"/>
      <c r="Z26" s="353"/>
      <c r="AA26" s="353"/>
      <c r="AB26" s="353"/>
      <c r="AC26" s="353"/>
      <c r="AD26" s="353"/>
      <c r="AE26" s="353"/>
      <c r="AF26" s="353"/>
      <c r="AG26" s="354"/>
      <c r="AH26" s="355">
        <v>660</v>
      </c>
      <c r="AI26" s="356"/>
      <c r="AJ26" s="356"/>
      <c r="AK26" s="356"/>
      <c r="AL26" s="356"/>
      <c r="AM26" s="356"/>
      <c r="AN26" s="356"/>
      <c r="AO26" s="356"/>
      <c r="AP26" s="356"/>
      <c r="AQ26" s="356"/>
      <c r="AR26" s="356"/>
      <c r="AS26" s="360"/>
    </row>
    <row r="27" spans="1:45" ht="25.5" customHeight="1" x14ac:dyDescent="0.15">
      <c r="A27" s="267"/>
      <c r="B27" s="267"/>
      <c r="C27" s="267" t="s">
        <v>466</v>
      </c>
      <c r="D27" s="267"/>
      <c r="E27" s="267"/>
      <c r="F27" s="267"/>
      <c r="G27" s="267"/>
      <c r="H27" s="267"/>
      <c r="I27" s="311"/>
      <c r="J27" s="370">
        <v>0</v>
      </c>
      <c r="K27" s="356"/>
      <c r="L27" s="356"/>
      <c r="M27" s="356"/>
      <c r="N27" s="356"/>
      <c r="O27" s="356"/>
      <c r="P27" s="356"/>
      <c r="Q27" s="356"/>
      <c r="R27" s="356"/>
      <c r="S27" s="356"/>
      <c r="T27" s="356"/>
      <c r="U27" s="357"/>
      <c r="V27" s="355">
        <v>214614</v>
      </c>
      <c r="W27" s="356"/>
      <c r="X27" s="356"/>
      <c r="Y27" s="356"/>
      <c r="Z27" s="356"/>
      <c r="AA27" s="356"/>
      <c r="AB27" s="356"/>
      <c r="AC27" s="356"/>
      <c r="AD27" s="356"/>
      <c r="AE27" s="356"/>
      <c r="AF27" s="356"/>
      <c r="AG27" s="357"/>
      <c r="AH27" s="355">
        <v>214614</v>
      </c>
      <c r="AI27" s="356"/>
      <c r="AJ27" s="356"/>
      <c r="AK27" s="356"/>
      <c r="AL27" s="356"/>
      <c r="AM27" s="356"/>
      <c r="AN27" s="356"/>
      <c r="AO27" s="356"/>
      <c r="AP27" s="356"/>
      <c r="AQ27" s="356"/>
      <c r="AR27" s="356"/>
      <c r="AS27" s="360"/>
    </row>
    <row r="28" spans="1:45" ht="25.5" customHeight="1" x14ac:dyDescent="0.15">
      <c r="A28" s="267" t="s">
        <v>472</v>
      </c>
      <c r="B28" s="267"/>
      <c r="C28" s="267"/>
      <c r="D28" s="267"/>
      <c r="E28" s="267"/>
      <c r="F28" s="267"/>
      <c r="G28" s="267"/>
      <c r="H28" s="267"/>
      <c r="I28" s="311"/>
      <c r="J28" s="370">
        <v>0</v>
      </c>
      <c r="K28" s="356"/>
      <c r="L28" s="356"/>
      <c r="M28" s="356"/>
      <c r="N28" s="356"/>
      <c r="O28" s="356"/>
      <c r="P28" s="356"/>
      <c r="Q28" s="356"/>
      <c r="R28" s="356"/>
      <c r="S28" s="356"/>
      <c r="T28" s="356"/>
      <c r="U28" s="357"/>
      <c r="V28" s="355">
        <v>667530</v>
      </c>
      <c r="W28" s="356"/>
      <c r="X28" s="356"/>
      <c r="Y28" s="356"/>
      <c r="Z28" s="356"/>
      <c r="AA28" s="356"/>
      <c r="AB28" s="356"/>
      <c r="AC28" s="356"/>
      <c r="AD28" s="356"/>
      <c r="AE28" s="356"/>
      <c r="AF28" s="356"/>
      <c r="AG28" s="357"/>
      <c r="AH28" s="355">
        <v>667530</v>
      </c>
      <c r="AI28" s="356"/>
      <c r="AJ28" s="356"/>
      <c r="AK28" s="356"/>
      <c r="AL28" s="356"/>
      <c r="AM28" s="356"/>
      <c r="AN28" s="356"/>
      <c r="AO28" s="356"/>
      <c r="AP28" s="356"/>
      <c r="AQ28" s="356"/>
      <c r="AR28" s="356"/>
      <c r="AS28" s="360"/>
    </row>
    <row r="29" spans="1:45" ht="25.5" customHeight="1" thickBot="1" x14ac:dyDescent="0.2">
      <c r="A29" s="267" t="s">
        <v>473</v>
      </c>
      <c r="B29" s="267"/>
      <c r="C29" s="267"/>
      <c r="D29" s="267"/>
      <c r="E29" s="267"/>
      <c r="F29" s="267"/>
      <c r="G29" s="267"/>
      <c r="H29" s="267"/>
      <c r="I29" s="311"/>
      <c r="J29" s="361"/>
      <c r="K29" s="362"/>
      <c r="L29" s="362"/>
      <c r="M29" s="362"/>
      <c r="N29" s="362"/>
      <c r="O29" s="362"/>
      <c r="P29" s="362"/>
      <c r="Q29" s="362"/>
      <c r="R29" s="362"/>
      <c r="S29" s="362"/>
      <c r="T29" s="362"/>
      <c r="U29" s="363"/>
      <c r="V29" s="364"/>
      <c r="W29" s="362"/>
      <c r="X29" s="362"/>
      <c r="Y29" s="362"/>
      <c r="Z29" s="362"/>
      <c r="AA29" s="362"/>
      <c r="AB29" s="362"/>
      <c r="AC29" s="362"/>
      <c r="AD29" s="362"/>
      <c r="AE29" s="362"/>
      <c r="AF29" s="362"/>
      <c r="AG29" s="363"/>
      <c r="AH29" s="365">
        <v>0</v>
      </c>
      <c r="AI29" s="366"/>
      <c r="AJ29" s="366"/>
      <c r="AK29" s="366"/>
      <c r="AL29" s="366"/>
      <c r="AM29" s="366"/>
      <c r="AN29" s="366"/>
      <c r="AO29" s="366"/>
      <c r="AP29" s="366"/>
      <c r="AQ29" s="366"/>
      <c r="AR29" s="366"/>
      <c r="AS29" s="367"/>
    </row>
    <row r="30" spans="1:45" ht="14.25" thickTop="1" x14ac:dyDescent="0.15"/>
  </sheetData>
  <mergeCells count="91">
    <mergeCell ref="J22:U22"/>
    <mergeCell ref="V22:AG22"/>
    <mergeCell ref="AH22:AS22"/>
    <mergeCell ref="V12:AG12"/>
    <mergeCell ref="AH12:AS12"/>
    <mergeCell ref="J15:U15"/>
    <mergeCell ref="V16:AG16"/>
    <mergeCell ref="AH14:AS14"/>
    <mergeCell ref="V15:AG15"/>
    <mergeCell ref="AH15:AS15"/>
    <mergeCell ref="J13:U13"/>
    <mergeCell ref="V13:AG13"/>
    <mergeCell ref="AH13:AS13"/>
    <mergeCell ref="J14:U14"/>
    <mergeCell ref="V14:AG14"/>
    <mergeCell ref="V18:AG18"/>
    <mergeCell ref="V11:AG11"/>
    <mergeCell ref="A11:I12"/>
    <mergeCell ref="A8:I10"/>
    <mergeCell ref="AB3:AD4"/>
    <mergeCell ref="AE3:AJ4"/>
    <mergeCell ref="J10:U10"/>
    <mergeCell ref="V10:AG10"/>
    <mergeCell ref="AH10:AS10"/>
    <mergeCell ref="J8:AS9"/>
    <mergeCell ref="AK3:AM4"/>
    <mergeCell ref="AN3:AS4"/>
    <mergeCell ref="AB5:AD6"/>
    <mergeCell ref="AE5:AJ6"/>
    <mergeCell ref="AK5:AM6"/>
    <mergeCell ref="AN5:AS6"/>
    <mergeCell ref="AH11:AS11"/>
    <mergeCell ref="C19:I19"/>
    <mergeCell ref="C16:I16"/>
    <mergeCell ref="C15:I15"/>
    <mergeCell ref="C21:I21"/>
    <mergeCell ref="J11:U11"/>
    <mergeCell ref="J16:U16"/>
    <mergeCell ref="J12:U12"/>
    <mergeCell ref="J21:U21"/>
    <mergeCell ref="J17:U17"/>
    <mergeCell ref="J18:U18"/>
    <mergeCell ref="J19:U19"/>
    <mergeCell ref="AH25:AS25"/>
    <mergeCell ref="V26:AG26"/>
    <mergeCell ref="AH26:AS26"/>
    <mergeCell ref="AH16:AS16"/>
    <mergeCell ref="AH18:AS18"/>
    <mergeCell ref="V24:AG24"/>
    <mergeCell ref="AH24:AS24"/>
    <mergeCell ref="V21:AG21"/>
    <mergeCell ref="AH21:AS21"/>
    <mergeCell ref="V23:AG23"/>
    <mergeCell ref="AH23:AS23"/>
    <mergeCell ref="AH20:AS20"/>
    <mergeCell ref="V17:AG17"/>
    <mergeCell ref="V19:AG19"/>
    <mergeCell ref="AH19:AS19"/>
    <mergeCell ref="AH17:AS17"/>
    <mergeCell ref="AH27:AS27"/>
    <mergeCell ref="V28:AG28"/>
    <mergeCell ref="AH28:AS28"/>
    <mergeCell ref="A29:I29"/>
    <mergeCell ref="A28:I28"/>
    <mergeCell ref="J29:U29"/>
    <mergeCell ref="V29:AG29"/>
    <mergeCell ref="AH29:AS29"/>
    <mergeCell ref="A22:B27"/>
    <mergeCell ref="C26:I26"/>
    <mergeCell ref="J26:U26"/>
    <mergeCell ref="J27:U27"/>
    <mergeCell ref="J28:U28"/>
    <mergeCell ref="C22:I22"/>
    <mergeCell ref="C23:I23"/>
    <mergeCell ref="V25:AG25"/>
    <mergeCell ref="A3:AA4"/>
    <mergeCell ref="C25:I25"/>
    <mergeCell ref="C24:I24"/>
    <mergeCell ref="J25:U25"/>
    <mergeCell ref="C27:I27"/>
    <mergeCell ref="J23:U23"/>
    <mergeCell ref="J24:U24"/>
    <mergeCell ref="V27:AG27"/>
    <mergeCell ref="J20:U20"/>
    <mergeCell ref="V20:AG20"/>
    <mergeCell ref="A13:B21"/>
    <mergeCell ref="C13:I13"/>
    <mergeCell ref="C14:I14"/>
    <mergeCell ref="C18:I18"/>
    <mergeCell ref="C17:I17"/>
    <mergeCell ref="C20:I20"/>
  </mergeCells>
  <phoneticPr fontId="3"/>
  <dataValidations count="1">
    <dataValidation imeMode="halfAlpha" allowBlank="1" showInputMessage="1" showErrorMessage="1" sqref="J12:J29 V12:V29 AH12:AH29" xr:uid="{00000000-0002-0000-0400-000000000000}"/>
  </dataValidations>
  <pageMargins left="0.70866141732283472" right="0.23622047244094491" top="0.55118110236220474" bottom="0.23622047244094491" header="0.51181102362204722" footer="0.15748031496062992"/>
  <pageSetup paperSize="9" scale="86"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000"/>
    <pageSetUpPr fitToPage="1"/>
  </sheetPr>
  <dimension ref="A1:BK51"/>
  <sheetViews>
    <sheetView showGridLines="0" view="pageBreakPreview" zoomScaleNormal="100" zoomScaleSheetLayoutView="100" workbookViewId="0">
      <pane xSplit="63" ySplit="11" topLeftCell="BL18" activePane="bottomRight" state="frozen"/>
      <selection pane="topRight" activeCell="AK16" sqref="AK16:AT18"/>
      <selection pane="bottomLeft" activeCell="AK16" sqref="AK16:AT18"/>
      <selection pane="bottomRight" activeCell="AW38" sqref="AW38:BK39"/>
    </sheetView>
  </sheetViews>
  <sheetFormatPr defaultRowHeight="13.5" x14ac:dyDescent="0.15"/>
  <cols>
    <col min="1" max="63" width="2.375" customWidth="1"/>
    <col min="64" max="74" width="2.625" customWidth="1"/>
  </cols>
  <sheetData>
    <row r="1" spans="1:63" x14ac:dyDescent="0.15">
      <c r="A1" s="1" t="s">
        <v>474</v>
      </c>
      <c r="B1" s="1"/>
      <c r="C1" s="1"/>
      <c r="D1" s="1"/>
      <c r="E1" s="1"/>
      <c r="F1" s="1"/>
      <c r="G1" s="1"/>
      <c r="H1" s="1"/>
      <c r="I1" s="1"/>
      <c r="J1" s="1"/>
      <c r="K1" s="1"/>
      <c r="L1" s="1"/>
      <c r="M1" s="1"/>
      <c r="N1" s="1"/>
      <c r="O1" s="1"/>
    </row>
    <row r="2" spans="1:63" x14ac:dyDescent="0.15">
      <c r="A2" s="1"/>
      <c r="B2" s="1"/>
      <c r="C2" s="1"/>
      <c r="D2" s="1"/>
      <c r="E2" s="1"/>
      <c r="F2" s="1"/>
      <c r="G2" s="1"/>
      <c r="H2" s="1"/>
      <c r="I2" s="1"/>
      <c r="J2" s="1"/>
      <c r="K2" s="1"/>
      <c r="L2" s="1"/>
      <c r="M2" s="1"/>
      <c r="N2" s="1"/>
      <c r="O2" s="1"/>
    </row>
    <row r="3" spans="1:63" ht="13.5" customHeight="1" x14ac:dyDescent="0.15">
      <c r="A3" s="1"/>
      <c r="B3" s="1"/>
      <c r="C3" s="1"/>
      <c r="D3" s="350" t="str">
        <f>"令和"&amp;★表紙!Q16&amp;"年度　年金生活者支援給付金事務費決算【見込】額事項別内訳書（物件費）"</f>
        <v>令和７年度　年金生活者支援給付金事務費決算【見込】額事項別内訳書（物件費）</v>
      </c>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c r="AK3" s="350"/>
      <c r="AL3" s="350"/>
      <c r="AM3" s="350"/>
      <c r="AN3" s="350"/>
      <c r="AO3" s="350"/>
      <c r="AS3" s="286" t="s">
        <v>415</v>
      </c>
      <c r="AT3" s="286"/>
      <c r="AU3" s="286"/>
      <c r="AV3" s="286"/>
      <c r="AW3" s="267" t="s">
        <v>4</v>
      </c>
      <c r="AX3" s="267"/>
      <c r="AY3" s="267"/>
      <c r="AZ3" s="267"/>
      <c r="BA3" s="267"/>
      <c r="BB3" s="267"/>
      <c r="BC3" s="286" t="s">
        <v>416</v>
      </c>
      <c r="BD3" s="267"/>
      <c r="BE3" s="267"/>
      <c r="BF3" s="267" t="s">
        <v>417</v>
      </c>
      <c r="BG3" s="267"/>
      <c r="BH3" s="267"/>
      <c r="BI3" s="267"/>
      <c r="BJ3" s="267"/>
      <c r="BK3" s="267"/>
    </row>
    <row r="4" spans="1:63" ht="13.5" customHeight="1" x14ac:dyDescent="0.15">
      <c r="A4" s="1"/>
      <c r="B4" s="1"/>
      <c r="C4" s="1"/>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S4" s="286"/>
      <c r="AT4" s="286"/>
      <c r="AU4" s="286"/>
      <c r="AV4" s="286"/>
      <c r="AW4" s="267"/>
      <c r="AX4" s="267"/>
      <c r="AY4" s="267"/>
      <c r="AZ4" s="267"/>
      <c r="BA4" s="267"/>
      <c r="BB4" s="267"/>
      <c r="BC4" s="267"/>
      <c r="BD4" s="267"/>
      <c r="BE4" s="267"/>
      <c r="BF4" s="267"/>
      <c r="BG4" s="267"/>
      <c r="BH4" s="267"/>
      <c r="BI4" s="267"/>
      <c r="BJ4" s="267"/>
      <c r="BK4" s="267"/>
    </row>
    <row r="5" spans="1:63" x14ac:dyDescent="0.15">
      <c r="A5" s="1"/>
      <c r="B5" s="1"/>
      <c r="C5" s="1"/>
      <c r="D5" s="1"/>
      <c r="E5" s="1"/>
      <c r="F5" s="1"/>
      <c r="G5" s="1"/>
      <c r="H5" s="1"/>
      <c r="I5" s="1"/>
      <c r="J5" s="1"/>
      <c r="K5" s="1"/>
      <c r="L5" s="1"/>
      <c r="M5" s="1"/>
      <c r="N5" s="1"/>
      <c r="O5" s="1"/>
      <c r="AS5" s="299" t="s">
        <v>7</v>
      </c>
      <c r="AT5" s="300"/>
      <c r="AU5" s="300"/>
      <c r="AV5" s="301"/>
      <c r="AW5" s="305" t="str">
        <f>★表紙!$AY$48</f>
        <v>北海道</v>
      </c>
      <c r="AX5" s="306"/>
      <c r="AY5" s="306"/>
      <c r="AZ5" s="306"/>
      <c r="BA5" s="306"/>
      <c r="BB5" s="306"/>
      <c r="BC5" s="307" t="str">
        <f>★表紙!$BK$48</f>
        <v>999</v>
      </c>
      <c r="BD5" s="300"/>
      <c r="BE5" s="301"/>
      <c r="BF5" s="299" t="str">
        <f>★表紙!$BT$48</f>
        <v>○○市</v>
      </c>
      <c r="BG5" s="300"/>
      <c r="BH5" s="300"/>
      <c r="BI5" s="300"/>
      <c r="BJ5" s="300"/>
      <c r="BK5" s="301"/>
    </row>
    <row r="6" spans="1:63" x14ac:dyDescent="0.15">
      <c r="A6" s="1" t="s">
        <v>426</v>
      </c>
      <c r="B6" s="1"/>
      <c r="C6" s="1"/>
      <c r="D6" s="1"/>
      <c r="E6" s="1"/>
      <c r="F6" s="1"/>
      <c r="G6" s="1"/>
      <c r="H6" s="1"/>
      <c r="I6" s="1"/>
      <c r="J6" s="1"/>
      <c r="K6" s="1"/>
      <c r="L6" s="1"/>
      <c r="M6" s="1"/>
      <c r="N6" s="1"/>
      <c r="O6" s="1"/>
      <c r="AS6" s="302"/>
      <c r="AT6" s="303"/>
      <c r="AU6" s="303"/>
      <c r="AV6" s="304"/>
      <c r="AW6" s="306"/>
      <c r="AX6" s="306"/>
      <c r="AY6" s="306"/>
      <c r="AZ6" s="306"/>
      <c r="BA6" s="306"/>
      <c r="BB6" s="306"/>
      <c r="BC6" s="302"/>
      <c r="BD6" s="303"/>
      <c r="BE6" s="304"/>
      <c r="BF6" s="302"/>
      <c r="BG6" s="303"/>
      <c r="BH6" s="303"/>
      <c r="BI6" s="303"/>
      <c r="BJ6" s="303"/>
      <c r="BK6" s="304"/>
    </row>
    <row r="7" spans="1:63" ht="5.0999999999999996" customHeight="1" x14ac:dyDescent="0.15"/>
    <row r="8" spans="1:63" x14ac:dyDescent="0.15">
      <c r="A8" s="267"/>
      <c r="B8" s="267"/>
      <c r="C8" s="267"/>
      <c r="D8" s="267"/>
      <c r="E8" s="267"/>
      <c r="F8" s="267"/>
      <c r="G8" s="267"/>
      <c r="H8" s="267"/>
      <c r="I8" s="267"/>
      <c r="J8" s="293" t="s">
        <v>475</v>
      </c>
      <c r="K8" s="294"/>
      <c r="L8" s="294"/>
      <c r="M8" s="294"/>
      <c r="N8" s="294"/>
      <c r="O8" s="294"/>
      <c r="P8" s="294"/>
      <c r="Q8" s="293" t="s">
        <v>476</v>
      </c>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5"/>
      <c r="AW8" s="293" t="s">
        <v>477</v>
      </c>
      <c r="AX8" s="294"/>
      <c r="AY8" s="294"/>
      <c r="AZ8" s="294"/>
      <c r="BA8" s="294"/>
      <c r="BB8" s="294"/>
      <c r="BC8" s="294"/>
      <c r="BD8" s="294"/>
      <c r="BE8" s="294"/>
      <c r="BF8" s="294"/>
      <c r="BG8" s="294"/>
      <c r="BH8" s="294"/>
      <c r="BI8" s="294"/>
      <c r="BJ8" s="294"/>
      <c r="BK8" s="295"/>
    </row>
    <row r="9" spans="1:63" x14ac:dyDescent="0.15">
      <c r="A9" s="267"/>
      <c r="B9" s="267"/>
      <c r="C9" s="267"/>
      <c r="D9" s="267"/>
      <c r="E9" s="267"/>
      <c r="F9" s="267"/>
      <c r="G9" s="267"/>
      <c r="H9" s="267"/>
      <c r="I9" s="267"/>
      <c r="J9" s="308"/>
      <c r="K9" s="309"/>
      <c r="L9" s="309"/>
      <c r="M9" s="309"/>
      <c r="N9" s="309"/>
      <c r="O9" s="309"/>
      <c r="P9" s="309"/>
      <c r="Q9" s="308"/>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10"/>
      <c r="AW9" s="308"/>
      <c r="AX9" s="309"/>
      <c r="AY9" s="309"/>
      <c r="AZ9" s="309"/>
      <c r="BA9" s="309"/>
      <c r="BB9" s="309"/>
      <c r="BC9" s="309"/>
      <c r="BD9" s="309"/>
      <c r="BE9" s="309"/>
      <c r="BF9" s="309"/>
      <c r="BG9" s="309"/>
      <c r="BH9" s="309"/>
      <c r="BI9" s="309"/>
      <c r="BJ9" s="309"/>
      <c r="BK9" s="310"/>
    </row>
    <row r="10" spans="1:63" x14ac:dyDescent="0.15">
      <c r="A10" s="406"/>
      <c r="B10" s="406"/>
      <c r="C10" s="406"/>
      <c r="D10" s="406"/>
      <c r="E10" s="406"/>
      <c r="F10" s="406"/>
      <c r="G10" s="406"/>
      <c r="H10" s="406"/>
      <c r="I10" s="406"/>
      <c r="J10" s="308"/>
      <c r="K10" s="309"/>
      <c r="L10" s="309"/>
      <c r="M10" s="309"/>
      <c r="N10" s="309"/>
      <c r="O10" s="309"/>
      <c r="P10" s="309"/>
      <c r="Q10" s="296"/>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8"/>
      <c r="AW10" s="296"/>
      <c r="AX10" s="297"/>
      <c r="AY10" s="297"/>
      <c r="AZ10" s="297"/>
      <c r="BA10" s="297"/>
      <c r="BB10" s="297"/>
      <c r="BC10" s="297"/>
      <c r="BD10" s="297"/>
      <c r="BE10" s="297"/>
      <c r="BF10" s="297"/>
      <c r="BG10" s="297"/>
      <c r="BH10" s="297"/>
      <c r="BI10" s="297"/>
      <c r="BJ10" s="297"/>
      <c r="BK10" s="298"/>
    </row>
    <row r="11" spans="1:63" ht="12" customHeight="1" x14ac:dyDescent="0.15">
      <c r="A11" s="406" t="s">
        <v>478</v>
      </c>
      <c r="B11" s="406"/>
      <c r="C11" s="406"/>
      <c r="D11" s="406"/>
      <c r="E11" s="406"/>
      <c r="F11" s="406"/>
      <c r="G11" s="406"/>
      <c r="H11" s="406"/>
      <c r="I11" s="406"/>
      <c r="J11" s="474" t="s">
        <v>431</v>
      </c>
      <c r="K11" s="475"/>
      <c r="L11" s="475"/>
      <c r="M11" s="475"/>
      <c r="N11" s="475"/>
      <c r="O11" s="475"/>
      <c r="P11" s="475"/>
      <c r="Q11" s="413"/>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76"/>
      <c r="AW11" s="414"/>
      <c r="AX11" s="414"/>
      <c r="AY11" s="414"/>
      <c r="AZ11" s="414"/>
      <c r="BA11" s="414"/>
      <c r="BB11" s="414"/>
      <c r="BC11" s="414"/>
      <c r="BD11" s="414"/>
      <c r="BE11" s="414"/>
      <c r="BF11" s="414"/>
      <c r="BG11" s="414"/>
      <c r="BH11" s="414"/>
      <c r="BI11" s="414"/>
      <c r="BJ11" s="414"/>
      <c r="BK11" s="476"/>
    </row>
    <row r="12" spans="1:63" ht="12" customHeight="1" x14ac:dyDescent="0.15">
      <c r="A12" s="472"/>
      <c r="B12" s="472"/>
      <c r="C12" s="472"/>
      <c r="D12" s="472"/>
      <c r="E12" s="472"/>
      <c r="F12" s="472"/>
      <c r="G12" s="472"/>
      <c r="H12" s="472"/>
      <c r="I12" s="472"/>
      <c r="J12" s="477">
        <v>352680</v>
      </c>
      <c r="K12" s="478"/>
      <c r="L12" s="478"/>
      <c r="M12" s="478"/>
      <c r="N12" s="478"/>
      <c r="O12" s="478"/>
      <c r="P12" s="479"/>
      <c r="Q12" s="480" t="s">
        <v>479</v>
      </c>
      <c r="R12" s="481"/>
      <c r="S12" s="481"/>
      <c r="T12" s="481"/>
      <c r="U12" s="481"/>
      <c r="V12" s="481"/>
      <c r="W12" s="481"/>
      <c r="X12" s="481"/>
      <c r="Y12" s="481"/>
      <c r="Z12" s="481"/>
      <c r="AA12" s="481"/>
      <c r="AB12" s="481"/>
      <c r="AC12" s="481"/>
      <c r="AD12" s="481"/>
      <c r="AE12" s="481"/>
      <c r="AF12" s="481"/>
      <c r="AG12" s="481"/>
      <c r="AH12" s="481"/>
      <c r="AI12" s="481"/>
      <c r="AJ12" s="481"/>
      <c r="AK12" s="481"/>
      <c r="AL12" s="481"/>
      <c r="AM12" s="481"/>
      <c r="AN12" s="481"/>
      <c r="AO12" s="481"/>
      <c r="AP12" s="481"/>
      <c r="AQ12" s="481"/>
      <c r="AR12" s="481"/>
      <c r="AS12" s="481"/>
      <c r="AT12" s="481"/>
      <c r="AU12" s="481"/>
      <c r="AV12" s="482"/>
      <c r="AW12" s="483"/>
      <c r="AX12" s="484"/>
      <c r="AY12" s="484"/>
      <c r="AZ12" s="484"/>
      <c r="BA12" s="484"/>
      <c r="BB12" s="484"/>
      <c r="BC12" s="484"/>
      <c r="BD12" s="484"/>
      <c r="BE12" s="484"/>
      <c r="BF12" s="484"/>
      <c r="BG12" s="484"/>
      <c r="BH12" s="484"/>
      <c r="BI12" s="484"/>
      <c r="BJ12" s="484"/>
      <c r="BK12" s="485"/>
    </row>
    <row r="13" spans="1:63" ht="12" customHeight="1" x14ac:dyDescent="0.15">
      <c r="A13" s="473"/>
      <c r="B13" s="473"/>
      <c r="C13" s="473"/>
      <c r="D13" s="473"/>
      <c r="E13" s="473"/>
      <c r="F13" s="473"/>
      <c r="G13" s="473"/>
      <c r="H13" s="473"/>
      <c r="I13" s="473"/>
      <c r="J13" s="314"/>
      <c r="K13" s="315"/>
      <c r="L13" s="315"/>
      <c r="M13" s="315"/>
      <c r="N13" s="315"/>
      <c r="O13" s="315"/>
      <c r="P13" s="316"/>
      <c r="Q13" s="439"/>
      <c r="R13" s="440"/>
      <c r="S13" s="440"/>
      <c r="T13" s="440"/>
      <c r="U13" s="440"/>
      <c r="V13" s="440"/>
      <c r="W13" s="440"/>
      <c r="X13" s="440"/>
      <c r="Y13" s="440"/>
      <c r="Z13" s="440"/>
      <c r="AA13" s="440"/>
      <c r="AB13" s="440"/>
      <c r="AC13" s="440"/>
      <c r="AD13" s="440"/>
      <c r="AE13" s="440"/>
      <c r="AF13" s="440"/>
      <c r="AG13" s="440"/>
      <c r="AH13" s="440"/>
      <c r="AI13" s="440"/>
      <c r="AJ13" s="440"/>
      <c r="AK13" s="440"/>
      <c r="AL13" s="440"/>
      <c r="AM13" s="440"/>
      <c r="AN13" s="440"/>
      <c r="AO13" s="440"/>
      <c r="AP13" s="440"/>
      <c r="AQ13" s="440"/>
      <c r="AR13" s="440"/>
      <c r="AS13" s="440"/>
      <c r="AT13" s="440"/>
      <c r="AU13" s="440"/>
      <c r="AV13" s="459"/>
      <c r="AW13" s="403"/>
      <c r="AX13" s="404"/>
      <c r="AY13" s="404"/>
      <c r="AZ13" s="404"/>
      <c r="BA13" s="404"/>
      <c r="BB13" s="404"/>
      <c r="BC13" s="404"/>
      <c r="BD13" s="404"/>
      <c r="BE13" s="404"/>
      <c r="BF13" s="404"/>
      <c r="BG13" s="404"/>
      <c r="BH13" s="404"/>
      <c r="BI13" s="404"/>
      <c r="BJ13" s="404"/>
      <c r="BK13" s="405"/>
    </row>
    <row r="14" spans="1:63" ht="12" customHeight="1" x14ac:dyDescent="0.15">
      <c r="A14" s="267" t="s">
        <v>480</v>
      </c>
      <c r="B14" s="267"/>
      <c r="C14" s="267"/>
      <c r="D14" s="267"/>
      <c r="E14" s="267"/>
      <c r="F14" s="267"/>
      <c r="G14" s="267"/>
      <c r="H14" s="267"/>
      <c r="I14" s="267"/>
      <c r="J14" s="426">
        <v>0</v>
      </c>
      <c r="K14" s="426"/>
      <c r="L14" s="426"/>
      <c r="M14" s="426"/>
      <c r="N14" s="426"/>
      <c r="O14" s="426"/>
      <c r="P14" s="426"/>
      <c r="Q14" s="437"/>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58"/>
      <c r="AW14" s="431"/>
      <c r="AX14" s="432"/>
      <c r="AY14" s="432"/>
      <c r="AZ14" s="432"/>
      <c r="BA14" s="432"/>
      <c r="BB14" s="432"/>
      <c r="BC14" s="432"/>
      <c r="BD14" s="432"/>
      <c r="BE14" s="432"/>
      <c r="BF14" s="432"/>
      <c r="BG14" s="432"/>
      <c r="BH14" s="432"/>
      <c r="BI14" s="432"/>
      <c r="BJ14" s="432"/>
      <c r="BK14" s="433"/>
    </row>
    <row r="15" spans="1:63" ht="12" customHeight="1" x14ac:dyDescent="0.15">
      <c r="A15" s="267"/>
      <c r="B15" s="267"/>
      <c r="C15" s="267"/>
      <c r="D15" s="267"/>
      <c r="E15" s="267"/>
      <c r="F15" s="267"/>
      <c r="G15" s="267"/>
      <c r="H15" s="267"/>
      <c r="I15" s="267"/>
      <c r="J15" s="426"/>
      <c r="K15" s="426"/>
      <c r="L15" s="426"/>
      <c r="M15" s="426"/>
      <c r="N15" s="426"/>
      <c r="O15" s="426"/>
      <c r="P15" s="426"/>
      <c r="Q15" s="439"/>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59"/>
      <c r="AW15" s="434"/>
      <c r="AX15" s="435"/>
      <c r="AY15" s="435"/>
      <c r="AZ15" s="435"/>
      <c r="BA15" s="435"/>
      <c r="BB15" s="435"/>
      <c r="BC15" s="435"/>
      <c r="BD15" s="435"/>
      <c r="BE15" s="435"/>
      <c r="BF15" s="435"/>
      <c r="BG15" s="435"/>
      <c r="BH15" s="435"/>
      <c r="BI15" s="435"/>
      <c r="BJ15" s="435"/>
      <c r="BK15" s="436"/>
    </row>
    <row r="16" spans="1:63" ht="12" customHeight="1" x14ac:dyDescent="0.15">
      <c r="A16" s="267" t="s">
        <v>481</v>
      </c>
      <c r="B16" s="267"/>
      <c r="C16" s="267"/>
      <c r="D16" s="267"/>
      <c r="E16" s="267"/>
      <c r="F16" s="267"/>
      <c r="G16" s="267"/>
      <c r="H16" s="267"/>
      <c r="I16" s="267"/>
      <c r="J16" s="426">
        <v>0</v>
      </c>
      <c r="K16" s="426"/>
      <c r="L16" s="426"/>
      <c r="M16" s="426"/>
      <c r="N16" s="426"/>
      <c r="O16" s="426"/>
      <c r="P16" s="426"/>
      <c r="Q16" s="437"/>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58"/>
      <c r="AW16" s="431"/>
      <c r="AX16" s="432"/>
      <c r="AY16" s="432"/>
      <c r="AZ16" s="432"/>
      <c r="BA16" s="432"/>
      <c r="BB16" s="432"/>
      <c r="BC16" s="432"/>
      <c r="BD16" s="432"/>
      <c r="BE16" s="432"/>
      <c r="BF16" s="432"/>
      <c r="BG16" s="432"/>
      <c r="BH16" s="432"/>
      <c r="BI16" s="432"/>
      <c r="BJ16" s="432"/>
      <c r="BK16" s="433"/>
    </row>
    <row r="17" spans="1:63" ht="12" customHeight="1" x14ac:dyDescent="0.15">
      <c r="A17" s="267"/>
      <c r="B17" s="267"/>
      <c r="C17" s="267"/>
      <c r="D17" s="267"/>
      <c r="E17" s="267"/>
      <c r="F17" s="267"/>
      <c r="G17" s="267"/>
      <c r="H17" s="267"/>
      <c r="I17" s="267"/>
      <c r="J17" s="426"/>
      <c r="K17" s="426"/>
      <c r="L17" s="426"/>
      <c r="M17" s="426"/>
      <c r="N17" s="426"/>
      <c r="O17" s="426"/>
      <c r="P17" s="426"/>
      <c r="Q17" s="439"/>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59"/>
      <c r="AW17" s="434"/>
      <c r="AX17" s="435"/>
      <c r="AY17" s="435"/>
      <c r="AZ17" s="435"/>
      <c r="BA17" s="435"/>
      <c r="BB17" s="435"/>
      <c r="BC17" s="435"/>
      <c r="BD17" s="435"/>
      <c r="BE17" s="435"/>
      <c r="BF17" s="435"/>
      <c r="BG17" s="435"/>
      <c r="BH17" s="435"/>
      <c r="BI17" s="435"/>
      <c r="BJ17" s="435"/>
      <c r="BK17" s="436"/>
    </row>
    <row r="18" spans="1:63" ht="12" customHeight="1" x14ac:dyDescent="0.15">
      <c r="A18" s="267"/>
      <c r="B18" s="267"/>
      <c r="C18" s="267" t="s">
        <v>482</v>
      </c>
      <c r="D18" s="267"/>
      <c r="E18" s="267"/>
      <c r="F18" s="267"/>
      <c r="G18" s="267"/>
      <c r="H18" s="267"/>
      <c r="I18" s="267"/>
      <c r="J18" s="426">
        <v>1641</v>
      </c>
      <c r="K18" s="426"/>
      <c r="L18" s="426"/>
      <c r="M18" s="426"/>
      <c r="N18" s="426"/>
      <c r="O18" s="426"/>
      <c r="P18" s="426"/>
      <c r="Q18" s="437" t="s">
        <v>483</v>
      </c>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58"/>
      <c r="AW18" s="431"/>
      <c r="AX18" s="432"/>
      <c r="AY18" s="432"/>
      <c r="AZ18" s="432"/>
      <c r="BA18" s="432"/>
      <c r="BB18" s="432"/>
      <c r="BC18" s="432"/>
      <c r="BD18" s="432"/>
      <c r="BE18" s="432"/>
      <c r="BF18" s="432"/>
      <c r="BG18" s="432"/>
      <c r="BH18" s="432"/>
      <c r="BI18" s="432"/>
      <c r="BJ18" s="432"/>
      <c r="BK18" s="433"/>
    </row>
    <row r="19" spans="1:63" ht="12" customHeight="1" x14ac:dyDescent="0.15">
      <c r="A19" s="267"/>
      <c r="B19" s="267"/>
      <c r="C19" s="267"/>
      <c r="D19" s="267"/>
      <c r="E19" s="267"/>
      <c r="F19" s="267"/>
      <c r="G19" s="267"/>
      <c r="H19" s="267"/>
      <c r="I19" s="267"/>
      <c r="J19" s="426"/>
      <c r="K19" s="426"/>
      <c r="L19" s="426"/>
      <c r="M19" s="426"/>
      <c r="N19" s="426"/>
      <c r="O19" s="426"/>
      <c r="P19" s="426"/>
      <c r="Q19" s="439"/>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59"/>
      <c r="AW19" s="434"/>
      <c r="AX19" s="435"/>
      <c r="AY19" s="435"/>
      <c r="AZ19" s="435"/>
      <c r="BA19" s="435"/>
      <c r="BB19" s="435"/>
      <c r="BC19" s="435"/>
      <c r="BD19" s="435"/>
      <c r="BE19" s="435"/>
      <c r="BF19" s="435"/>
      <c r="BG19" s="435"/>
      <c r="BH19" s="435"/>
      <c r="BI19" s="435"/>
      <c r="BJ19" s="435"/>
      <c r="BK19" s="436"/>
    </row>
    <row r="20" spans="1:63" ht="12" customHeight="1" x14ac:dyDescent="0.15">
      <c r="A20" s="267"/>
      <c r="B20" s="267"/>
      <c r="C20" s="286" t="s">
        <v>484</v>
      </c>
      <c r="D20" s="286"/>
      <c r="E20" s="286"/>
      <c r="F20" s="286"/>
      <c r="G20" s="286"/>
      <c r="H20" s="286"/>
      <c r="I20" s="286"/>
      <c r="J20" s="426">
        <v>0</v>
      </c>
      <c r="K20" s="426"/>
      <c r="L20" s="426"/>
      <c r="M20" s="426"/>
      <c r="N20" s="426"/>
      <c r="O20" s="426"/>
      <c r="P20" s="426"/>
      <c r="Q20" s="437"/>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58"/>
      <c r="AW20" s="431"/>
      <c r="AX20" s="432"/>
      <c r="AY20" s="432"/>
      <c r="AZ20" s="432"/>
      <c r="BA20" s="432"/>
      <c r="BB20" s="432"/>
      <c r="BC20" s="432"/>
      <c r="BD20" s="432"/>
      <c r="BE20" s="432"/>
      <c r="BF20" s="432"/>
      <c r="BG20" s="432"/>
      <c r="BH20" s="432"/>
      <c r="BI20" s="432"/>
      <c r="BJ20" s="432"/>
      <c r="BK20" s="433"/>
    </row>
    <row r="21" spans="1:63" ht="12" customHeight="1" x14ac:dyDescent="0.15">
      <c r="A21" s="267"/>
      <c r="B21" s="267"/>
      <c r="C21" s="286"/>
      <c r="D21" s="286"/>
      <c r="E21" s="286"/>
      <c r="F21" s="286"/>
      <c r="G21" s="286"/>
      <c r="H21" s="286"/>
      <c r="I21" s="286"/>
      <c r="J21" s="426"/>
      <c r="K21" s="426"/>
      <c r="L21" s="426"/>
      <c r="M21" s="426"/>
      <c r="N21" s="426"/>
      <c r="O21" s="426"/>
      <c r="P21" s="426"/>
      <c r="Q21" s="439"/>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59"/>
      <c r="AW21" s="434"/>
      <c r="AX21" s="435"/>
      <c r="AY21" s="435"/>
      <c r="AZ21" s="435"/>
      <c r="BA21" s="435"/>
      <c r="BB21" s="435"/>
      <c r="BC21" s="435"/>
      <c r="BD21" s="435"/>
      <c r="BE21" s="435"/>
      <c r="BF21" s="435"/>
      <c r="BG21" s="435"/>
      <c r="BH21" s="435"/>
      <c r="BI21" s="435"/>
      <c r="BJ21" s="435"/>
      <c r="BK21" s="436"/>
    </row>
    <row r="22" spans="1:63" ht="12" customHeight="1" x14ac:dyDescent="0.15">
      <c r="A22" s="267"/>
      <c r="B22" s="267"/>
      <c r="C22" s="267" t="s">
        <v>485</v>
      </c>
      <c r="D22" s="267"/>
      <c r="E22" s="267"/>
      <c r="F22" s="267"/>
      <c r="G22" s="267"/>
      <c r="H22" s="267"/>
      <c r="I22" s="267"/>
      <c r="J22" s="426">
        <v>0</v>
      </c>
      <c r="K22" s="426"/>
      <c r="L22" s="426"/>
      <c r="M22" s="426"/>
      <c r="N22" s="426"/>
      <c r="O22" s="426"/>
      <c r="P22" s="426"/>
      <c r="Q22" s="437"/>
      <c r="R22" s="438"/>
      <c r="S22" s="438"/>
      <c r="T22" s="438"/>
      <c r="U22" s="438"/>
      <c r="V22" s="438"/>
      <c r="W22" s="438"/>
      <c r="X22" s="438"/>
      <c r="Y22" s="438"/>
      <c r="Z22" s="438"/>
      <c r="AA22" s="438"/>
      <c r="AB22" s="438"/>
      <c r="AC22" s="438"/>
      <c r="AD22" s="438"/>
      <c r="AE22" s="438"/>
      <c r="AF22" s="438"/>
      <c r="AG22" s="438"/>
      <c r="AH22" s="438"/>
      <c r="AI22" s="438"/>
      <c r="AJ22" s="438"/>
      <c r="AK22" s="438"/>
      <c r="AL22" s="438"/>
      <c r="AM22" s="438"/>
      <c r="AN22" s="438"/>
      <c r="AO22" s="438"/>
      <c r="AP22" s="438"/>
      <c r="AQ22" s="438"/>
      <c r="AR22" s="438"/>
      <c r="AS22" s="438"/>
      <c r="AT22" s="438"/>
      <c r="AU22" s="438"/>
      <c r="AV22" s="458"/>
      <c r="AW22" s="431"/>
      <c r="AX22" s="432"/>
      <c r="AY22" s="432"/>
      <c r="AZ22" s="432"/>
      <c r="BA22" s="432"/>
      <c r="BB22" s="432"/>
      <c r="BC22" s="432"/>
      <c r="BD22" s="432"/>
      <c r="BE22" s="432"/>
      <c r="BF22" s="432"/>
      <c r="BG22" s="432"/>
      <c r="BH22" s="432"/>
      <c r="BI22" s="432"/>
      <c r="BJ22" s="432"/>
      <c r="BK22" s="433"/>
    </row>
    <row r="23" spans="1:63" ht="12" customHeight="1" x14ac:dyDescent="0.15">
      <c r="A23" s="267"/>
      <c r="B23" s="267"/>
      <c r="C23" s="267"/>
      <c r="D23" s="267"/>
      <c r="E23" s="267"/>
      <c r="F23" s="267"/>
      <c r="G23" s="267"/>
      <c r="H23" s="267"/>
      <c r="I23" s="267"/>
      <c r="J23" s="426"/>
      <c r="K23" s="426"/>
      <c r="L23" s="426"/>
      <c r="M23" s="426"/>
      <c r="N23" s="426"/>
      <c r="O23" s="426"/>
      <c r="P23" s="426"/>
      <c r="Q23" s="439"/>
      <c r="R23" s="440"/>
      <c r="S23" s="440"/>
      <c r="T23" s="440"/>
      <c r="U23" s="440"/>
      <c r="V23" s="440"/>
      <c r="W23" s="440"/>
      <c r="X23" s="440"/>
      <c r="Y23" s="440"/>
      <c r="Z23" s="440"/>
      <c r="AA23" s="440"/>
      <c r="AB23" s="440"/>
      <c r="AC23" s="440"/>
      <c r="AD23" s="440"/>
      <c r="AE23" s="440"/>
      <c r="AF23" s="440"/>
      <c r="AG23" s="440"/>
      <c r="AH23" s="440"/>
      <c r="AI23" s="440"/>
      <c r="AJ23" s="440"/>
      <c r="AK23" s="440"/>
      <c r="AL23" s="440"/>
      <c r="AM23" s="440"/>
      <c r="AN23" s="440"/>
      <c r="AO23" s="440"/>
      <c r="AP23" s="440"/>
      <c r="AQ23" s="440"/>
      <c r="AR23" s="440"/>
      <c r="AS23" s="440"/>
      <c r="AT23" s="440"/>
      <c r="AU23" s="440"/>
      <c r="AV23" s="459"/>
      <c r="AW23" s="434"/>
      <c r="AX23" s="435"/>
      <c r="AY23" s="435"/>
      <c r="AZ23" s="435"/>
      <c r="BA23" s="435"/>
      <c r="BB23" s="435"/>
      <c r="BC23" s="435"/>
      <c r="BD23" s="435"/>
      <c r="BE23" s="435"/>
      <c r="BF23" s="435"/>
      <c r="BG23" s="435"/>
      <c r="BH23" s="435"/>
      <c r="BI23" s="435"/>
      <c r="BJ23" s="435"/>
      <c r="BK23" s="436"/>
    </row>
    <row r="24" spans="1:63" ht="12" customHeight="1" x14ac:dyDescent="0.15">
      <c r="A24" s="267"/>
      <c r="B24" s="267"/>
      <c r="C24" s="267" t="s">
        <v>486</v>
      </c>
      <c r="D24" s="267"/>
      <c r="E24" s="267"/>
      <c r="F24" s="267"/>
      <c r="G24" s="267"/>
      <c r="H24" s="267"/>
      <c r="I24" s="267"/>
      <c r="J24" s="426">
        <v>7721</v>
      </c>
      <c r="K24" s="426"/>
      <c r="L24" s="426"/>
      <c r="M24" s="426"/>
      <c r="N24" s="426"/>
      <c r="O24" s="426"/>
      <c r="P24" s="426"/>
      <c r="Q24" s="437" t="s">
        <v>487</v>
      </c>
      <c r="R24" s="438"/>
      <c r="S24" s="438"/>
      <c r="T24" s="438"/>
      <c r="U24" s="438"/>
      <c r="V24" s="438"/>
      <c r="W24" s="438"/>
      <c r="X24" s="438"/>
      <c r="Y24" s="438"/>
      <c r="Z24" s="438"/>
      <c r="AA24" s="438"/>
      <c r="AB24" s="438"/>
      <c r="AC24" s="438"/>
      <c r="AD24" s="438"/>
      <c r="AE24" s="438"/>
      <c r="AF24" s="438"/>
      <c r="AG24" s="438"/>
      <c r="AH24" s="438"/>
      <c r="AI24" s="438"/>
      <c r="AJ24" s="438"/>
      <c r="AK24" s="438"/>
      <c r="AL24" s="438"/>
      <c r="AM24" s="438"/>
      <c r="AN24" s="438"/>
      <c r="AO24" s="438"/>
      <c r="AP24" s="438"/>
      <c r="AQ24" s="438"/>
      <c r="AR24" s="438"/>
      <c r="AS24" s="438"/>
      <c r="AT24" s="438"/>
      <c r="AU24" s="438"/>
      <c r="AV24" s="458"/>
      <c r="AW24" s="431"/>
      <c r="AX24" s="432"/>
      <c r="AY24" s="432"/>
      <c r="AZ24" s="432"/>
      <c r="BA24" s="432"/>
      <c r="BB24" s="432"/>
      <c r="BC24" s="432"/>
      <c r="BD24" s="432"/>
      <c r="BE24" s="432"/>
      <c r="BF24" s="432"/>
      <c r="BG24" s="432"/>
      <c r="BH24" s="432"/>
      <c r="BI24" s="432"/>
      <c r="BJ24" s="432"/>
      <c r="BK24" s="433"/>
    </row>
    <row r="25" spans="1:63" ht="12" customHeight="1" x14ac:dyDescent="0.15">
      <c r="A25" s="267"/>
      <c r="B25" s="267"/>
      <c r="C25" s="267"/>
      <c r="D25" s="267"/>
      <c r="E25" s="267"/>
      <c r="F25" s="267"/>
      <c r="G25" s="267"/>
      <c r="H25" s="267"/>
      <c r="I25" s="267"/>
      <c r="J25" s="426"/>
      <c r="K25" s="426"/>
      <c r="L25" s="426"/>
      <c r="M25" s="426"/>
      <c r="N25" s="426"/>
      <c r="O25" s="426"/>
      <c r="P25" s="426"/>
      <c r="Q25" s="439"/>
      <c r="R25" s="440"/>
      <c r="S25" s="440"/>
      <c r="T25" s="440"/>
      <c r="U25" s="440"/>
      <c r="V25" s="440"/>
      <c r="W25" s="440"/>
      <c r="X25" s="440"/>
      <c r="Y25" s="440"/>
      <c r="Z25" s="440"/>
      <c r="AA25" s="440"/>
      <c r="AB25" s="440"/>
      <c r="AC25" s="440"/>
      <c r="AD25" s="440"/>
      <c r="AE25" s="440"/>
      <c r="AF25" s="440"/>
      <c r="AG25" s="440"/>
      <c r="AH25" s="440"/>
      <c r="AI25" s="440"/>
      <c r="AJ25" s="440"/>
      <c r="AK25" s="440"/>
      <c r="AL25" s="440"/>
      <c r="AM25" s="440"/>
      <c r="AN25" s="440"/>
      <c r="AO25" s="440"/>
      <c r="AP25" s="440"/>
      <c r="AQ25" s="440"/>
      <c r="AR25" s="440"/>
      <c r="AS25" s="440"/>
      <c r="AT25" s="440"/>
      <c r="AU25" s="440"/>
      <c r="AV25" s="459"/>
      <c r="AW25" s="434"/>
      <c r="AX25" s="435"/>
      <c r="AY25" s="435"/>
      <c r="AZ25" s="435"/>
      <c r="BA25" s="435"/>
      <c r="BB25" s="435"/>
      <c r="BC25" s="435"/>
      <c r="BD25" s="435"/>
      <c r="BE25" s="435"/>
      <c r="BF25" s="435"/>
      <c r="BG25" s="435"/>
      <c r="BH25" s="435"/>
      <c r="BI25" s="435"/>
      <c r="BJ25" s="435"/>
      <c r="BK25" s="436"/>
    </row>
    <row r="26" spans="1:63" ht="12" customHeight="1" x14ac:dyDescent="0.15">
      <c r="A26" s="267"/>
      <c r="B26" s="267"/>
      <c r="C26" s="267" t="s">
        <v>488</v>
      </c>
      <c r="D26" s="267"/>
      <c r="E26" s="267"/>
      <c r="F26" s="267"/>
      <c r="G26" s="267"/>
      <c r="H26" s="267"/>
      <c r="I26" s="267"/>
      <c r="J26" s="426">
        <v>0</v>
      </c>
      <c r="K26" s="426"/>
      <c r="L26" s="426"/>
      <c r="M26" s="426"/>
      <c r="N26" s="426"/>
      <c r="O26" s="426"/>
      <c r="P26" s="426"/>
      <c r="Q26" s="437"/>
      <c r="R26" s="438"/>
      <c r="S26" s="438"/>
      <c r="T26" s="438"/>
      <c r="U26" s="438"/>
      <c r="V26" s="438"/>
      <c r="W26" s="438"/>
      <c r="X26" s="438"/>
      <c r="Y26" s="438"/>
      <c r="Z26" s="438"/>
      <c r="AA26" s="438"/>
      <c r="AB26" s="438"/>
      <c r="AC26" s="438"/>
      <c r="AD26" s="438"/>
      <c r="AE26" s="438"/>
      <c r="AF26" s="438"/>
      <c r="AG26" s="438"/>
      <c r="AH26" s="438"/>
      <c r="AI26" s="438"/>
      <c r="AJ26" s="438"/>
      <c r="AK26" s="438"/>
      <c r="AL26" s="438"/>
      <c r="AM26" s="438"/>
      <c r="AN26" s="438"/>
      <c r="AO26" s="438"/>
      <c r="AP26" s="438"/>
      <c r="AQ26" s="438"/>
      <c r="AR26" s="438"/>
      <c r="AS26" s="438"/>
      <c r="AT26" s="438"/>
      <c r="AU26" s="438"/>
      <c r="AV26" s="458"/>
      <c r="AW26" s="431"/>
      <c r="AX26" s="432"/>
      <c r="AY26" s="432"/>
      <c r="AZ26" s="432"/>
      <c r="BA26" s="432"/>
      <c r="BB26" s="432"/>
      <c r="BC26" s="432"/>
      <c r="BD26" s="432"/>
      <c r="BE26" s="432"/>
      <c r="BF26" s="432"/>
      <c r="BG26" s="432"/>
      <c r="BH26" s="432"/>
      <c r="BI26" s="432"/>
      <c r="BJ26" s="432"/>
      <c r="BK26" s="433"/>
    </row>
    <row r="27" spans="1:63" ht="12" customHeight="1" x14ac:dyDescent="0.15">
      <c r="A27" s="267"/>
      <c r="B27" s="267"/>
      <c r="C27" s="267"/>
      <c r="D27" s="267"/>
      <c r="E27" s="267"/>
      <c r="F27" s="267"/>
      <c r="G27" s="267"/>
      <c r="H27" s="267"/>
      <c r="I27" s="267"/>
      <c r="J27" s="426"/>
      <c r="K27" s="426"/>
      <c r="L27" s="426"/>
      <c r="M27" s="426"/>
      <c r="N27" s="426"/>
      <c r="O27" s="426"/>
      <c r="P27" s="426"/>
      <c r="Q27" s="439"/>
      <c r="R27" s="440"/>
      <c r="S27" s="440"/>
      <c r="T27" s="440"/>
      <c r="U27" s="440"/>
      <c r="V27" s="440"/>
      <c r="W27" s="440"/>
      <c r="X27" s="440"/>
      <c r="Y27" s="440"/>
      <c r="Z27" s="440"/>
      <c r="AA27" s="440"/>
      <c r="AB27" s="440"/>
      <c r="AC27" s="440"/>
      <c r="AD27" s="440"/>
      <c r="AE27" s="440"/>
      <c r="AF27" s="440"/>
      <c r="AG27" s="440"/>
      <c r="AH27" s="440"/>
      <c r="AI27" s="440"/>
      <c r="AJ27" s="440"/>
      <c r="AK27" s="440"/>
      <c r="AL27" s="440"/>
      <c r="AM27" s="440"/>
      <c r="AN27" s="440"/>
      <c r="AO27" s="440"/>
      <c r="AP27" s="440"/>
      <c r="AQ27" s="440"/>
      <c r="AR27" s="440"/>
      <c r="AS27" s="440"/>
      <c r="AT27" s="440"/>
      <c r="AU27" s="440"/>
      <c r="AV27" s="459"/>
      <c r="AW27" s="434"/>
      <c r="AX27" s="435"/>
      <c r="AY27" s="435"/>
      <c r="AZ27" s="435"/>
      <c r="BA27" s="435"/>
      <c r="BB27" s="435"/>
      <c r="BC27" s="435"/>
      <c r="BD27" s="435"/>
      <c r="BE27" s="435"/>
      <c r="BF27" s="435"/>
      <c r="BG27" s="435"/>
      <c r="BH27" s="435"/>
      <c r="BI27" s="435"/>
      <c r="BJ27" s="435"/>
      <c r="BK27" s="436"/>
    </row>
    <row r="28" spans="1:63" ht="12" customHeight="1" x14ac:dyDescent="0.15">
      <c r="A28" s="267"/>
      <c r="B28" s="267"/>
      <c r="C28" s="267" t="s">
        <v>489</v>
      </c>
      <c r="D28" s="267"/>
      <c r="E28" s="267"/>
      <c r="F28" s="267"/>
      <c r="G28" s="267"/>
      <c r="H28" s="267"/>
      <c r="I28" s="267"/>
      <c r="J28" s="451">
        <f>SUM(J18:P27)</f>
        <v>9362</v>
      </c>
      <c r="K28" s="451"/>
      <c r="L28" s="451"/>
      <c r="M28" s="451"/>
      <c r="N28" s="451"/>
      <c r="O28" s="451"/>
      <c r="P28" s="451"/>
      <c r="Q28" s="466"/>
      <c r="R28" s="467"/>
      <c r="S28" s="467"/>
      <c r="T28" s="467"/>
      <c r="U28" s="467"/>
      <c r="V28" s="467"/>
      <c r="W28" s="467"/>
      <c r="X28" s="467"/>
      <c r="Y28" s="467"/>
      <c r="Z28" s="467"/>
      <c r="AA28" s="467"/>
      <c r="AB28" s="467"/>
      <c r="AC28" s="467"/>
      <c r="AD28" s="467"/>
      <c r="AE28" s="467"/>
      <c r="AF28" s="467"/>
      <c r="AG28" s="467"/>
      <c r="AH28" s="467"/>
      <c r="AI28" s="467"/>
      <c r="AJ28" s="467"/>
      <c r="AK28" s="467"/>
      <c r="AL28" s="467"/>
      <c r="AM28" s="467"/>
      <c r="AN28" s="467"/>
      <c r="AO28" s="467"/>
      <c r="AP28" s="467"/>
      <c r="AQ28" s="467"/>
      <c r="AR28" s="467"/>
      <c r="AS28" s="467"/>
      <c r="AT28" s="467"/>
      <c r="AU28" s="467"/>
      <c r="AV28" s="468"/>
      <c r="AW28" s="460"/>
      <c r="AX28" s="461"/>
      <c r="AY28" s="461"/>
      <c r="AZ28" s="461"/>
      <c r="BA28" s="461"/>
      <c r="BB28" s="461"/>
      <c r="BC28" s="461"/>
      <c r="BD28" s="461"/>
      <c r="BE28" s="461"/>
      <c r="BF28" s="461"/>
      <c r="BG28" s="461"/>
      <c r="BH28" s="461"/>
      <c r="BI28" s="461"/>
      <c r="BJ28" s="461"/>
      <c r="BK28" s="462"/>
    </row>
    <row r="29" spans="1:63" ht="12" customHeight="1" x14ac:dyDescent="0.15">
      <c r="A29" s="267"/>
      <c r="B29" s="267"/>
      <c r="C29" s="267"/>
      <c r="D29" s="267"/>
      <c r="E29" s="267"/>
      <c r="F29" s="267"/>
      <c r="G29" s="267"/>
      <c r="H29" s="267"/>
      <c r="I29" s="267"/>
      <c r="J29" s="451"/>
      <c r="K29" s="451"/>
      <c r="L29" s="451"/>
      <c r="M29" s="451"/>
      <c r="N29" s="451"/>
      <c r="O29" s="451"/>
      <c r="P29" s="451"/>
      <c r="Q29" s="469"/>
      <c r="R29" s="470"/>
      <c r="S29" s="470"/>
      <c r="T29" s="470"/>
      <c r="U29" s="470"/>
      <c r="V29" s="470"/>
      <c r="W29" s="470"/>
      <c r="X29" s="470"/>
      <c r="Y29" s="470"/>
      <c r="Z29" s="470"/>
      <c r="AA29" s="470"/>
      <c r="AB29" s="470"/>
      <c r="AC29" s="470"/>
      <c r="AD29" s="470"/>
      <c r="AE29" s="470"/>
      <c r="AF29" s="470"/>
      <c r="AG29" s="470"/>
      <c r="AH29" s="470"/>
      <c r="AI29" s="470"/>
      <c r="AJ29" s="470"/>
      <c r="AK29" s="470"/>
      <c r="AL29" s="470"/>
      <c r="AM29" s="470"/>
      <c r="AN29" s="470"/>
      <c r="AO29" s="470"/>
      <c r="AP29" s="470"/>
      <c r="AQ29" s="470"/>
      <c r="AR29" s="470"/>
      <c r="AS29" s="470"/>
      <c r="AT29" s="470"/>
      <c r="AU29" s="470"/>
      <c r="AV29" s="471"/>
      <c r="AW29" s="463"/>
      <c r="AX29" s="464"/>
      <c r="AY29" s="464"/>
      <c r="AZ29" s="464"/>
      <c r="BA29" s="464"/>
      <c r="BB29" s="464"/>
      <c r="BC29" s="464"/>
      <c r="BD29" s="464"/>
      <c r="BE29" s="464"/>
      <c r="BF29" s="464"/>
      <c r="BG29" s="464"/>
      <c r="BH29" s="464"/>
      <c r="BI29" s="464"/>
      <c r="BJ29" s="464"/>
      <c r="BK29" s="465"/>
    </row>
    <row r="30" spans="1:63" ht="12" customHeight="1" x14ac:dyDescent="0.15">
      <c r="A30" s="267"/>
      <c r="B30" s="267"/>
      <c r="C30" s="267" t="s">
        <v>490</v>
      </c>
      <c r="D30" s="267"/>
      <c r="E30" s="267"/>
      <c r="F30" s="267"/>
      <c r="G30" s="267"/>
      <c r="H30" s="267"/>
      <c r="I30" s="267"/>
      <c r="J30" s="426">
        <v>6150</v>
      </c>
      <c r="K30" s="426"/>
      <c r="L30" s="426"/>
      <c r="M30" s="426"/>
      <c r="N30" s="426"/>
      <c r="O30" s="426"/>
      <c r="P30" s="426"/>
      <c r="Q30" s="437" t="s">
        <v>491</v>
      </c>
      <c r="R30" s="438"/>
      <c r="S30" s="438"/>
      <c r="T30" s="438"/>
      <c r="U30" s="438"/>
      <c r="V30" s="438"/>
      <c r="W30" s="438"/>
      <c r="X30" s="438"/>
      <c r="Y30" s="438"/>
      <c r="Z30" s="438"/>
      <c r="AA30" s="438"/>
      <c r="AB30" s="438"/>
      <c r="AC30" s="438"/>
      <c r="AD30" s="438"/>
      <c r="AE30" s="438"/>
      <c r="AF30" s="438"/>
      <c r="AG30" s="438"/>
      <c r="AH30" s="438"/>
      <c r="AI30" s="438"/>
      <c r="AJ30" s="438"/>
      <c r="AK30" s="438"/>
      <c r="AL30" s="438"/>
      <c r="AM30" s="438"/>
      <c r="AN30" s="438"/>
      <c r="AO30" s="438"/>
      <c r="AP30" s="438"/>
      <c r="AQ30" s="438"/>
      <c r="AR30" s="438"/>
      <c r="AS30" s="438"/>
      <c r="AT30" s="438"/>
      <c r="AU30" s="438"/>
      <c r="AV30" s="458"/>
      <c r="AW30" s="431"/>
      <c r="AX30" s="432"/>
      <c r="AY30" s="432"/>
      <c r="AZ30" s="432"/>
      <c r="BA30" s="432"/>
      <c r="BB30" s="432"/>
      <c r="BC30" s="432"/>
      <c r="BD30" s="432"/>
      <c r="BE30" s="432"/>
      <c r="BF30" s="432"/>
      <c r="BG30" s="432"/>
      <c r="BH30" s="432"/>
      <c r="BI30" s="432"/>
      <c r="BJ30" s="432"/>
      <c r="BK30" s="433"/>
    </row>
    <row r="31" spans="1:63" ht="12" customHeight="1" x14ac:dyDescent="0.15">
      <c r="A31" s="267"/>
      <c r="B31" s="267"/>
      <c r="C31" s="267"/>
      <c r="D31" s="267"/>
      <c r="E31" s="267"/>
      <c r="F31" s="267"/>
      <c r="G31" s="267"/>
      <c r="H31" s="267"/>
      <c r="I31" s="267"/>
      <c r="J31" s="426"/>
      <c r="K31" s="426"/>
      <c r="L31" s="426"/>
      <c r="M31" s="426"/>
      <c r="N31" s="426"/>
      <c r="O31" s="426"/>
      <c r="P31" s="426"/>
      <c r="Q31" s="439"/>
      <c r="R31" s="440"/>
      <c r="S31" s="440"/>
      <c r="T31" s="440"/>
      <c r="U31" s="440"/>
      <c r="V31" s="440"/>
      <c r="W31" s="440"/>
      <c r="X31" s="440"/>
      <c r="Y31" s="440"/>
      <c r="Z31" s="440"/>
      <c r="AA31" s="440"/>
      <c r="AB31" s="440"/>
      <c r="AC31" s="440"/>
      <c r="AD31" s="440"/>
      <c r="AE31" s="440"/>
      <c r="AF31" s="440"/>
      <c r="AG31" s="440"/>
      <c r="AH31" s="440"/>
      <c r="AI31" s="440"/>
      <c r="AJ31" s="440"/>
      <c r="AK31" s="440"/>
      <c r="AL31" s="440"/>
      <c r="AM31" s="440"/>
      <c r="AN31" s="440"/>
      <c r="AO31" s="440"/>
      <c r="AP31" s="440"/>
      <c r="AQ31" s="440"/>
      <c r="AR31" s="440"/>
      <c r="AS31" s="440"/>
      <c r="AT31" s="440"/>
      <c r="AU31" s="440"/>
      <c r="AV31" s="459"/>
      <c r="AW31" s="434"/>
      <c r="AX31" s="435"/>
      <c r="AY31" s="435"/>
      <c r="AZ31" s="435"/>
      <c r="BA31" s="435"/>
      <c r="BB31" s="435"/>
      <c r="BC31" s="435"/>
      <c r="BD31" s="435"/>
      <c r="BE31" s="435"/>
      <c r="BF31" s="435"/>
      <c r="BG31" s="435"/>
      <c r="BH31" s="435"/>
      <c r="BI31" s="435"/>
      <c r="BJ31" s="435"/>
      <c r="BK31" s="436"/>
    </row>
    <row r="32" spans="1:63" ht="12" customHeight="1" x14ac:dyDescent="0.15">
      <c r="A32" s="267"/>
      <c r="B32" s="267"/>
      <c r="C32" s="267" t="s">
        <v>492</v>
      </c>
      <c r="D32" s="267"/>
      <c r="E32" s="267"/>
      <c r="F32" s="267"/>
      <c r="G32" s="267"/>
      <c r="H32" s="267"/>
      <c r="I32" s="267"/>
      <c r="J32" s="426">
        <v>0</v>
      </c>
      <c r="K32" s="426"/>
      <c r="L32" s="426"/>
      <c r="M32" s="426"/>
      <c r="N32" s="426"/>
      <c r="O32" s="426"/>
      <c r="P32" s="426"/>
      <c r="Q32" s="437"/>
      <c r="R32" s="438"/>
      <c r="S32" s="438"/>
      <c r="T32" s="438"/>
      <c r="U32" s="438"/>
      <c r="V32" s="438"/>
      <c r="W32" s="438"/>
      <c r="X32" s="438"/>
      <c r="Y32" s="438"/>
      <c r="Z32" s="438"/>
      <c r="AA32" s="438"/>
      <c r="AB32" s="438"/>
      <c r="AC32" s="438"/>
      <c r="AD32" s="438"/>
      <c r="AE32" s="438"/>
      <c r="AF32" s="438"/>
      <c r="AG32" s="438"/>
      <c r="AH32" s="438"/>
      <c r="AI32" s="438"/>
      <c r="AJ32" s="438"/>
      <c r="AK32" s="438"/>
      <c r="AL32" s="438"/>
      <c r="AM32" s="438"/>
      <c r="AN32" s="438"/>
      <c r="AO32" s="438"/>
      <c r="AP32" s="438"/>
      <c r="AQ32" s="438"/>
      <c r="AR32" s="438"/>
      <c r="AS32" s="438"/>
      <c r="AT32" s="438"/>
      <c r="AU32" s="438"/>
      <c r="AV32" s="458"/>
      <c r="AW32" s="431"/>
      <c r="AX32" s="432"/>
      <c r="AY32" s="432"/>
      <c r="AZ32" s="432"/>
      <c r="BA32" s="432"/>
      <c r="BB32" s="432"/>
      <c r="BC32" s="432"/>
      <c r="BD32" s="432"/>
      <c r="BE32" s="432"/>
      <c r="BF32" s="432"/>
      <c r="BG32" s="432"/>
      <c r="BH32" s="432"/>
      <c r="BI32" s="432"/>
      <c r="BJ32" s="432"/>
      <c r="BK32" s="433"/>
    </row>
    <row r="33" spans="1:63" ht="12" customHeight="1" x14ac:dyDescent="0.15">
      <c r="A33" s="267"/>
      <c r="B33" s="267"/>
      <c r="C33" s="267"/>
      <c r="D33" s="267"/>
      <c r="E33" s="267"/>
      <c r="F33" s="267"/>
      <c r="G33" s="267"/>
      <c r="H33" s="267"/>
      <c r="I33" s="267"/>
      <c r="J33" s="426"/>
      <c r="K33" s="426"/>
      <c r="L33" s="426"/>
      <c r="M33" s="426"/>
      <c r="N33" s="426"/>
      <c r="O33" s="426"/>
      <c r="P33" s="426"/>
      <c r="Q33" s="439"/>
      <c r="R33" s="440"/>
      <c r="S33" s="440"/>
      <c r="T33" s="440"/>
      <c r="U33" s="440"/>
      <c r="V33" s="440"/>
      <c r="W33" s="440"/>
      <c r="X33" s="440"/>
      <c r="Y33" s="440"/>
      <c r="Z33" s="440"/>
      <c r="AA33" s="440"/>
      <c r="AB33" s="440"/>
      <c r="AC33" s="440"/>
      <c r="AD33" s="440"/>
      <c r="AE33" s="440"/>
      <c r="AF33" s="440"/>
      <c r="AG33" s="440"/>
      <c r="AH33" s="440"/>
      <c r="AI33" s="440"/>
      <c r="AJ33" s="440"/>
      <c r="AK33" s="440"/>
      <c r="AL33" s="440"/>
      <c r="AM33" s="440"/>
      <c r="AN33" s="440"/>
      <c r="AO33" s="440"/>
      <c r="AP33" s="440"/>
      <c r="AQ33" s="440"/>
      <c r="AR33" s="440"/>
      <c r="AS33" s="440"/>
      <c r="AT33" s="440"/>
      <c r="AU33" s="440"/>
      <c r="AV33" s="459"/>
      <c r="AW33" s="434"/>
      <c r="AX33" s="435"/>
      <c r="AY33" s="435"/>
      <c r="AZ33" s="435"/>
      <c r="BA33" s="435"/>
      <c r="BB33" s="435"/>
      <c r="BC33" s="435"/>
      <c r="BD33" s="435"/>
      <c r="BE33" s="435"/>
      <c r="BF33" s="435"/>
      <c r="BG33" s="435"/>
      <c r="BH33" s="435"/>
      <c r="BI33" s="435"/>
      <c r="BJ33" s="435"/>
      <c r="BK33" s="436"/>
    </row>
    <row r="34" spans="1:63" ht="12" customHeight="1" x14ac:dyDescent="0.15">
      <c r="A34" s="267"/>
      <c r="B34" s="267"/>
      <c r="C34" s="267" t="s">
        <v>493</v>
      </c>
      <c r="D34" s="267"/>
      <c r="E34" s="267"/>
      <c r="F34" s="267"/>
      <c r="G34" s="267"/>
      <c r="H34" s="267"/>
      <c r="I34" s="267"/>
      <c r="J34" s="426">
        <v>0</v>
      </c>
      <c r="K34" s="426"/>
      <c r="L34" s="426"/>
      <c r="M34" s="426"/>
      <c r="N34" s="426"/>
      <c r="O34" s="426"/>
      <c r="P34" s="426"/>
      <c r="Q34" s="437"/>
      <c r="R34" s="438"/>
      <c r="S34" s="438"/>
      <c r="T34" s="438"/>
      <c r="U34" s="438"/>
      <c r="V34" s="438"/>
      <c r="W34" s="438"/>
      <c r="X34" s="438"/>
      <c r="Y34" s="438"/>
      <c r="Z34" s="438"/>
      <c r="AA34" s="438"/>
      <c r="AB34" s="438"/>
      <c r="AC34" s="438"/>
      <c r="AD34" s="438"/>
      <c r="AE34" s="438"/>
      <c r="AF34" s="438"/>
      <c r="AG34" s="438"/>
      <c r="AH34" s="438"/>
      <c r="AI34" s="438"/>
      <c r="AJ34" s="438"/>
      <c r="AK34" s="438"/>
      <c r="AL34" s="438"/>
      <c r="AM34" s="438"/>
      <c r="AN34" s="438"/>
      <c r="AO34" s="438"/>
      <c r="AP34" s="438"/>
      <c r="AQ34" s="438"/>
      <c r="AR34" s="438"/>
      <c r="AS34" s="438"/>
      <c r="AT34" s="438"/>
      <c r="AU34" s="438"/>
      <c r="AV34" s="458"/>
      <c r="AW34" s="431"/>
      <c r="AX34" s="432"/>
      <c r="AY34" s="432"/>
      <c r="AZ34" s="432"/>
      <c r="BA34" s="432"/>
      <c r="BB34" s="432"/>
      <c r="BC34" s="432"/>
      <c r="BD34" s="432"/>
      <c r="BE34" s="432"/>
      <c r="BF34" s="432"/>
      <c r="BG34" s="432"/>
      <c r="BH34" s="432"/>
      <c r="BI34" s="432"/>
      <c r="BJ34" s="432"/>
      <c r="BK34" s="433"/>
    </row>
    <row r="35" spans="1:63" ht="12" customHeight="1" x14ac:dyDescent="0.15">
      <c r="A35" s="267"/>
      <c r="B35" s="267"/>
      <c r="C35" s="267"/>
      <c r="D35" s="267"/>
      <c r="E35" s="267"/>
      <c r="F35" s="267"/>
      <c r="G35" s="267"/>
      <c r="H35" s="267"/>
      <c r="I35" s="267"/>
      <c r="J35" s="426"/>
      <c r="K35" s="426"/>
      <c r="L35" s="426"/>
      <c r="M35" s="426"/>
      <c r="N35" s="426"/>
      <c r="O35" s="426"/>
      <c r="P35" s="426"/>
      <c r="Q35" s="439"/>
      <c r="R35" s="440"/>
      <c r="S35" s="440"/>
      <c r="T35" s="440"/>
      <c r="U35" s="440"/>
      <c r="V35" s="440"/>
      <c r="W35" s="440"/>
      <c r="X35" s="440"/>
      <c r="Y35" s="440"/>
      <c r="Z35" s="440"/>
      <c r="AA35" s="440"/>
      <c r="AB35" s="440"/>
      <c r="AC35" s="440"/>
      <c r="AD35" s="440"/>
      <c r="AE35" s="440"/>
      <c r="AF35" s="440"/>
      <c r="AG35" s="440"/>
      <c r="AH35" s="440"/>
      <c r="AI35" s="440"/>
      <c r="AJ35" s="440"/>
      <c r="AK35" s="440"/>
      <c r="AL35" s="440"/>
      <c r="AM35" s="440"/>
      <c r="AN35" s="440"/>
      <c r="AO35" s="440"/>
      <c r="AP35" s="440"/>
      <c r="AQ35" s="440"/>
      <c r="AR35" s="440"/>
      <c r="AS35" s="440"/>
      <c r="AT35" s="440"/>
      <c r="AU35" s="440"/>
      <c r="AV35" s="459"/>
      <c r="AW35" s="434"/>
      <c r="AX35" s="435"/>
      <c r="AY35" s="435"/>
      <c r="AZ35" s="435"/>
      <c r="BA35" s="435"/>
      <c r="BB35" s="435"/>
      <c r="BC35" s="435"/>
      <c r="BD35" s="435"/>
      <c r="BE35" s="435"/>
      <c r="BF35" s="435"/>
      <c r="BG35" s="435"/>
      <c r="BH35" s="435"/>
      <c r="BI35" s="435"/>
      <c r="BJ35" s="435"/>
      <c r="BK35" s="436"/>
    </row>
    <row r="36" spans="1:63" ht="12" customHeight="1" x14ac:dyDescent="0.15">
      <c r="A36" s="267"/>
      <c r="B36" s="267"/>
      <c r="C36" s="267" t="s">
        <v>494</v>
      </c>
      <c r="D36" s="267"/>
      <c r="E36" s="267"/>
      <c r="F36" s="267"/>
      <c r="G36" s="267"/>
      <c r="H36" s="267"/>
      <c r="I36" s="267"/>
      <c r="J36" s="426">
        <v>0</v>
      </c>
      <c r="K36" s="426"/>
      <c r="L36" s="426"/>
      <c r="M36" s="426"/>
      <c r="N36" s="426"/>
      <c r="O36" s="426"/>
      <c r="P36" s="426"/>
      <c r="Q36" s="437"/>
      <c r="R36" s="438"/>
      <c r="S36" s="438"/>
      <c r="T36" s="438"/>
      <c r="U36" s="438"/>
      <c r="V36" s="438"/>
      <c r="W36" s="438"/>
      <c r="X36" s="438"/>
      <c r="Y36" s="438"/>
      <c r="Z36" s="438"/>
      <c r="AA36" s="438"/>
      <c r="AB36" s="438"/>
      <c r="AC36" s="438"/>
      <c r="AD36" s="438"/>
      <c r="AE36" s="438"/>
      <c r="AF36" s="438"/>
      <c r="AG36" s="438"/>
      <c r="AH36" s="438"/>
      <c r="AI36" s="438"/>
      <c r="AJ36" s="438"/>
      <c r="AK36" s="438"/>
      <c r="AL36" s="438"/>
      <c r="AM36" s="438"/>
      <c r="AN36" s="438"/>
      <c r="AO36" s="438"/>
      <c r="AP36" s="438"/>
      <c r="AQ36" s="438"/>
      <c r="AR36" s="438"/>
      <c r="AS36" s="438"/>
      <c r="AT36" s="438"/>
      <c r="AU36" s="438"/>
      <c r="AV36" s="458"/>
      <c r="AW36" s="431"/>
      <c r="AX36" s="432"/>
      <c r="AY36" s="432"/>
      <c r="AZ36" s="432"/>
      <c r="BA36" s="432"/>
      <c r="BB36" s="432"/>
      <c r="BC36" s="432"/>
      <c r="BD36" s="432"/>
      <c r="BE36" s="432"/>
      <c r="BF36" s="432"/>
      <c r="BG36" s="432"/>
      <c r="BH36" s="432"/>
      <c r="BI36" s="432"/>
      <c r="BJ36" s="432"/>
      <c r="BK36" s="433"/>
    </row>
    <row r="37" spans="1:63" ht="12" customHeight="1" x14ac:dyDescent="0.15">
      <c r="A37" s="267"/>
      <c r="B37" s="267"/>
      <c r="C37" s="267"/>
      <c r="D37" s="267"/>
      <c r="E37" s="267"/>
      <c r="F37" s="267"/>
      <c r="G37" s="267"/>
      <c r="H37" s="267"/>
      <c r="I37" s="267"/>
      <c r="J37" s="426"/>
      <c r="K37" s="426"/>
      <c r="L37" s="426"/>
      <c r="M37" s="426"/>
      <c r="N37" s="426"/>
      <c r="O37" s="426"/>
      <c r="P37" s="426"/>
      <c r="Q37" s="439"/>
      <c r="R37" s="440"/>
      <c r="S37" s="440"/>
      <c r="T37" s="440"/>
      <c r="U37" s="440"/>
      <c r="V37" s="440"/>
      <c r="W37" s="440"/>
      <c r="X37" s="440"/>
      <c r="Y37" s="440"/>
      <c r="Z37" s="440"/>
      <c r="AA37" s="440"/>
      <c r="AB37" s="440"/>
      <c r="AC37" s="440"/>
      <c r="AD37" s="440"/>
      <c r="AE37" s="440"/>
      <c r="AF37" s="440"/>
      <c r="AG37" s="440"/>
      <c r="AH37" s="440"/>
      <c r="AI37" s="440"/>
      <c r="AJ37" s="440"/>
      <c r="AK37" s="440"/>
      <c r="AL37" s="440"/>
      <c r="AM37" s="440"/>
      <c r="AN37" s="440"/>
      <c r="AO37" s="440"/>
      <c r="AP37" s="440"/>
      <c r="AQ37" s="440"/>
      <c r="AR37" s="440"/>
      <c r="AS37" s="440"/>
      <c r="AT37" s="440"/>
      <c r="AU37" s="440"/>
      <c r="AV37" s="459"/>
      <c r="AW37" s="434"/>
      <c r="AX37" s="435"/>
      <c r="AY37" s="435"/>
      <c r="AZ37" s="435"/>
      <c r="BA37" s="435"/>
      <c r="BB37" s="435"/>
      <c r="BC37" s="435"/>
      <c r="BD37" s="435"/>
      <c r="BE37" s="435"/>
      <c r="BF37" s="435"/>
      <c r="BG37" s="435"/>
      <c r="BH37" s="435"/>
      <c r="BI37" s="435"/>
      <c r="BJ37" s="435"/>
      <c r="BK37" s="436"/>
    </row>
    <row r="38" spans="1:63" ht="12" customHeight="1" x14ac:dyDescent="0.15">
      <c r="A38" s="267"/>
      <c r="B38" s="267"/>
      <c r="C38" s="267" t="s">
        <v>489</v>
      </c>
      <c r="D38" s="267"/>
      <c r="E38" s="267"/>
      <c r="F38" s="267"/>
      <c r="G38" s="267"/>
      <c r="H38" s="267"/>
      <c r="I38" s="267"/>
      <c r="J38" s="451">
        <f>SUM(J30:P37)</f>
        <v>6150</v>
      </c>
      <c r="K38" s="451"/>
      <c r="L38" s="451"/>
      <c r="M38" s="451"/>
      <c r="N38" s="451"/>
      <c r="O38" s="451"/>
      <c r="P38" s="451"/>
      <c r="Q38" s="452"/>
      <c r="R38" s="453"/>
      <c r="S38" s="453"/>
      <c r="T38" s="453"/>
      <c r="U38" s="453"/>
      <c r="V38" s="453"/>
      <c r="W38" s="453"/>
      <c r="X38" s="453"/>
      <c r="Y38" s="453"/>
      <c r="Z38" s="453"/>
      <c r="AA38" s="453"/>
      <c r="AB38" s="453"/>
      <c r="AC38" s="453"/>
      <c r="AD38" s="453"/>
      <c r="AE38" s="453"/>
      <c r="AF38" s="453"/>
      <c r="AG38" s="453"/>
      <c r="AH38" s="453"/>
      <c r="AI38" s="453"/>
      <c r="AJ38" s="453"/>
      <c r="AK38" s="453"/>
      <c r="AL38" s="453"/>
      <c r="AM38" s="453"/>
      <c r="AN38" s="453"/>
      <c r="AO38" s="453"/>
      <c r="AP38" s="453"/>
      <c r="AQ38" s="453"/>
      <c r="AR38" s="453"/>
      <c r="AS38" s="453"/>
      <c r="AT38" s="453"/>
      <c r="AU38" s="453"/>
      <c r="AV38" s="454"/>
      <c r="AW38" s="452"/>
      <c r="AX38" s="453"/>
      <c r="AY38" s="453"/>
      <c r="AZ38" s="453"/>
      <c r="BA38" s="453"/>
      <c r="BB38" s="453"/>
      <c r="BC38" s="453"/>
      <c r="BD38" s="453"/>
      <c r="BE38" s="453"/>
      <c r="BF38" s="453"/>
      <c r="BG38" s="453"/>
      <c r="BH38" s="453"/>
      <c r="BI38" s="453"/>
      <c r="BJ38" s="453"/>
      <c r="BK38" s="454"/>
    </row>
    <row r="39" spans="1:63" ht="12" customHeight="1" x14ac:dyDescent="0.15">
      <c r="A39" s="267"/>
      <c r="B39" s="267"/>
      <c r="C39" s="267"/>
      <c r="D39" s="267"/>
      <c r="E39" s="267"/>
      <c r="F39" s="267"/>
      <c r="G39" s="267"/>
      <c r="H39" s="267"/>
      <c r="I39" s="267"/>
      <c r="J39" s="451"/>
      <c r="K39" s="451"/>
      <c r="L39" s="451"/>
      <c r="M39" s="451"/>
      <c r="N39" s="451"/>
      <c r="O39" s="451"/>
      <c r="P39" s="451"/>
      <c r="Q39" s="455"/>
      <c r="R39" s="456"/>
      <c r="S39" s="456"/>
      <c r="T39" s="456"/>
      <c r="U39" s="456"/>
      <c r="V39" s="456"/>
      <c r="W39" s="456"/>
      <c r="X39" s="456"/>
      <c r="Y39" s="456"/>
      <c r="Z39" s="456"/>
      <c r="AA39" s="456"/>
      <c r="AB39" s="456"/>
      <c r="AC39" s="456"/>
      <c r="AD39" s="456"/>
      <c r="AE39" s="456"/>
      <c r="AF39" s="456"/>
      <c r="AG39" s="456"/>
      <c r="AH39" s="456"/>
      <c r="AI39" s="456"/>
      <c r="AJ39" s="456"/>
      <c r="AK39" s="456"/>
      <c r="AL39" s="456"/>
      <c r="AM39" s="456"/>
      <c r="AN39" s="456"/>
      <c r="AO39" s="456"/>
      <c r="AP39" s="456"/>
      <c r="AQ39" s="456"/>
      <c r="AR39" s="456"/>
      <c r="AS39" s="456"/>
      <c r="AT39" s="456"/>
      <c r="AU39" s="456"/>
      <c r="AV39" s="457"/>
      <c r="AW39" s="455"/>
      <c r="AX39" s="456"/>
      <c r="AY39" s="456"/>
      <c r="AZ39" s="456"/>
      <c r="BA39" s="456"/>
      <c r="BB39" s="456"/>
      <c r="BC39" s="456"/>
      <c r="BD39" s="456"/>
      <c r="BE39" s="456"/>
      <c r="BF39" s="456"/>
      <c r="BG39" s="456"/>
      <c r="BH39" s="456"/>
      <c r="BI39" s="456"/>
      <c r="BJ39" s="456"/>
      <c r="BK39" s="457"/>
    </row>
    <row r="40" spans="1:63" ht="12" customHeight="1" x14ac:dyDescent="0.15">
      <c r="A40" s="267" t="s">
        <v>495</v>
      </c>
      <c r="B40" s="267"/>
      <c r="C40" s="267"/>
      <c r="D40" s="267"/>
      <c r="E40" s="267"/>
      <c r="F40" s="267"/>
      <c r="G40" s="267"/>
      <c r="H40" s="267"/>
      <c r="I40" s="267"/>
      <c r="J40" s="426"/>
      <c r="K40" s="426"/>
      <c r="L40" s="426"/>
      <c r="M40" s="426"/>
      <c r="N40" s="426"/>
      <c r="O40" s="426"/>
      <c r="P40" s="426"/>
      <c r="Q40" s="447"/>
      <c r="R40" s="448"/>
      <c r="S40" s="448"/>
      <c r="T40" s="448"/>
      <c r="U40" s="448"/>
      <c r="V40" s="448"/>
      <c r="W40" s="448"/>
      <c r="X40" s="448"/>
      <c r="Y40" s="448"/>
      <c r="Z40" s="448"/>
      <c r="AA40" s="448"/>
      <c r="AB40" s="448"/>
      <c r="AC40" s="448"/>
      <c r="AD40" s="448"/>
      <c r="AE40" s="448"/>
      <c r="AF40" s="448"/>
      <c r="AG40" s="448"/>
      <c r="AH40" s="448"/>
      <c r="AI40" s="448"/>
      <c r="AJ40" s="424" t="s">
        <v>496</v>
      </c>
      <c r="AK40" s="424"/>
      <c r="AL40" s="424"/>
      <c r="AM40" s="424"/>
      <c r="AN40" s="424"/>
      <c r="AO40" s="424"/>
      <c r="AP40" s="424"/>
      <c r="AQ40" s="424"/>
      <c r="AR40" s="424"/>
      <c r="AS40" s="424"/>
      <c r="AT40" s="424"/>
      <c r="AU40" s="424"/>
      <c r="AV40" s="425"/>
      <c r="AW40" s="431"/>
      <c r="AX40" s="432"/>
      <c r="AY40" s="432"/>
      <c r="AZ40" s="432"/>
      <c r="BA40" s="432"/>
      <c r="BB40" s="432"/>
      <c r="BC40" s="432"/>
      <c r="BD40" s="432"/>
      <c r="BE40" s="432"/>
      <c r="BF40" s="432"/>
      <c r="BG40" s="432"/>
      <c r="BH40" s="432"/>
      <c r="BI40" s="432"/>
      <c r="BJ40" s="432"/>
      <c r="BK40" s="433"/>
    </row>
    <row r="41" spans="1:63" ht="12" customHeight="1" x14ac:dyDescent="0.15">
      <c r="A41" s="267"/>
      <c r="B41" s="267"/>
      <c r="C41" s="267"/>
      <c r="D41" s="267"/>
      <c r="E41" s="267"/>
      <c r="F41" s="267"/>
      <c r="G41" s="267"/>
      <c r="H41" s="267"/>
      <c r="I41" s="267"/>
      <c r="J41" s="426"/>
      <c r="K41" s="426"/>
      <c r="L41" s="426"/>
      <c r="M41" s="426"/>
      <c r="N41" s="426"/>
      <c r="O41" s="426"/>
      <c r="P41" s="426"/>
      <c r="Q41" s="449"/>
      <c r="R41" s="450"/>
      <c r="S41" s="450"/>
      <c r="T41" s="450"/>
      <c r="U41" s="450"/>
      <c r="V41" s="450"/>
      <c r="W41" s="450"/>
      <c r="X41" s="450"/>
      <c r="Y41" s="450"/>
      <c r="Z41" s="450"/>
      <c r="AA41" s="450"/>
      <c r="AB41" s="450"/>
      <c r="AC41" s="450"/>
      <c r="AD41" s="450"/>
      <c r="AE41" s="450"/>
      <c r="AF41" s="450"/>
      <c r="AG41" s="450"/>
      <c r="AH41" s="450"/>
      <c r="AI41" s="450"/>
      <c r="AJ41" s="446" t="s">
        <v>497</v>
      </c>
      <c r="AK41" s="446"/>
      <c r="AL41" s="446"/>
      <c r="AM41" s="446"/>
      <c r="AN41" s="446"/>
      <c r="AO41" s="446"/>
      <c r="AP41" s="2"/>
      <c r="AQ41" s="278"/>
      <c r="AR41" s="278"/>
      <c r="AS41" s="278"/>
      <c r="AT41" s="278"/>
      <c r="AU41" s="278"/>
      <c r="AV41" s="3" t="s">
        <v>431</v>
      </c>
      <c r="AW41" s="434"/>
      <c r="AX41" s="435"/>
      <c r="AY41" s="435"/>
      <c r="AZ41" s="435"/>
      <c r="BA41" s="435"/>
      <c r="BB41" s="435"/>
      <c r="BC41" s="435"/>
      <c r="BD41" s="435"/>
      <c r="BE41" s="435"/>
      <c r="BF41" s="435"/>
      <c r="BG41" s="435"/>
      <c r="BH41" s="435"/>
      <c r="BI41" s="435"/>
      <c r="BJ41" s="435"/>
      <c r="BK41" s="436"/>
    </row>
    <row r="42" spans="1:63" ht="12" customHeight="1" x14ac:dyDescent="0.15">
      <c r="A42" s="267" t="s">
        <v>441</v>
      </c>
      <c r="B42" s="267"/>
      <c r="C42" s="267"/>
      <c r="D42" s="267"/>
      <c r="E42" s="267"/>
      <c r="F42" s="267"/>
      <c r="G42" s="267"/>
      <c r="H42" s="267"/>
      <c r="I42" s="267"/>
      <c r="J42" s="426">
        <v>8050</v>
      </c>
      <c r="K42" s="426"/>
      <c r="L42" s="426"/>
      <c r="M42" s="426"/>
      <c r="N42" s="426"/>
      <c r="O42" s="426"/>
      <c r="P42" s="426"/>
      <c r="Q42" s="442" t="s">
        <v>498</v>
      </c>
      <c r="R42" s="443"/>
      <c r="S42" s="443"/>
      <c r="T42" s="443"/>
      <c r="U42" s="443"/>
      <c r="V42" s="443"/>
      <c r="W42" s="443"/>
      <c r="X42" s="443"/>
      <c r="Y42" s="443"/>
      <c r="Z42" s="443"/>
      <c r="AA42" s="443"/>
      <c r="AB42" s="443"/>
      <c r="AC42" s="443"/>
      <c r="AD42" s="443"/>
      <c r="AE42" s="443"/>
      <c r="AF42" s="443"/>
      <c r="AG42" s="443"/>
      <c r="AH42" s="443"/>
      <c r="AI42" s="443"/>
      <c r="AJ42" s="424" t="s">
        <v>496</v>
      </c>
      <c r="AK42" s="424"/>
      <c r="AL42" s="424"/>
      <c r="AM42" s="424"/>
      <c r="AN42" s="424"/>
      <c r="AO42" s="424"/>
      <c r="AP42" s="424"/>
      <c r="AQ42" s="424"/>
      <c r="AR42" s="424"/>
      <c r="AS42" s="424"/>
      <c r="AT42" s="424"/>
      <c r="AU42" s="424"/>
      <c r="AV42" s="425"/>
      <c r="AW42" s="431"/>
      <c r="AX42" s="432"/>
      <c r="AY42" s="432"/>
      <c r="AZ42" s="432"/>
      <c r="BA42" s="432"/>
      <c r="BB42" s="432"/>
      <c r="BC42" s="432"/>
      <c r="BD42" s="432"/>
      <c r="BE42" s="432"/>
      <c r="BF42" s="432"/>
      <c r="BG42" s="432"/>
      <c r="BH42" s="432"/>
      <c r="BI42" s="432"/>
      <c r="BJ42" s="432"/>
      <c r="BK42" s="433"/>
    </row>
    <row r="43" spans="1:63" ht="12" customHeight="1" x14ac:dyDescent="0.15">
      <c r="A43" s="267"/>
      <c r="B43" s="267"/>
      <c r="C43" s="267"/>
      <c r="D43" s="267"/>
      <c r="E43" s="267"/>
      <c r="F43" s="267"/>
      <c r="G43" s="267"/>
      <c r="H43" s="267"/>
      <c r="I43" s="267"/>
      <c r="J43" s="426"/>
      <c r="K43" s="426"/>
      <c r="L43" s="426"/>
      <c r="M43" s="426"/>
      <c r="N43" s="426"/>
      <c r="O43" s="426"/>
      <c r="P43" s="426"/>
      <c r="Q43" s="444"/>
      <c r="R43" s="445"/>
      <c r="S43" s="445"/>
      <c r="T43" s="445"/>
      <c r="U43" s="445"/>
      <c r="V43" s="445"/>
      <c r="W43" s="445"/>
      <c r="X43" s="445"/>
      <c r="Y43" s="445"/>
      <c r="Z43" s="445"/>
      <c r="AA43" s="445"/>
      <c r="AB43" s="445"/>
      <c r="AC43" s="445"/>
      <c r="AD43" s="445"/>
      <c r="AE43" s="445"/>
      <c r="AF43" s="445"/>
      <c r="AG43" s="445"/>
      <c r="AH43" s="445"/>
      <c r="AI43" s="445"/>
      <c r="AJ43" s="446" t="s">
        <v>499</v>
      </c>
      <c r="AK43" s="446"/>
      <c r="AL43" s="446"/>
      <c r="AM43" s="446"/>
      <c r="AN43" s="446"/>
      <c r="AO43" s="446"/>
      <c r="AP43" s="446"/>
      <c r="AQ43" s="278"/>
      <c r="AR43" s="278"/>
      <c r="AS43" s="278"/>
      <c r="AT43" s="278"/>
      <c r="AU43" s="278"/>
      <c r="AV43" s="3" t="s">
        <v>431</v>
      </c>
      <c r="AW43" s="434"/>
      <c r="AX43" s="435"/>
      <c r="AY43" s="435"/>
      <c r="AZ43" s="435"/>
      <c r="BA43" s="435"/>
      <c r="BB43" s="435"/>
      <c r="BC43" s="435"/>
      <c r="BD43" s="435"/>
      <c r="BE43" s="435"/>
      <c r="BF43" s="435"/>
      <c r="BG43" s="435"/>
      <c r="BH43" s="435"/>
      <c r="BI43" s="435"/>
      <c r="BJ43" s="435"/>
      <c r="BK43" s="436"/>
    </row>
    <row r="44" spans="1:63" ht="12" customHeight="1" x14ac:dyDescent="0.15">
      <c r="A44" s="267" t="s">
        <v>500</v>
      </c>
      <c r="B44" s="267"/>
      <c r="C44" s="267"/>
      <c r="D44" s="267"/>
      <c r="E44" s="267"/>
      <c r="F44" s="267"/>
      <c r="G44" s="267"/>
      <c r="H44" s="267"/>
      <c r="I44" s="267"/>
      <c r="J44" s="426">
        <v>0</v>
      </c>
      <c r="K44" s="426"/>
      <c r="L44" s="426"/>
      <c r="M44" s="426"/>
      <c r="N44" s="426"/>
      <c r="O44" s="426"/>
      <c r="P44" s="426"/>
      <c r="Q44" s="427"/>
      <c r="R44" s="428"/>
      <c r="S44" s="428"/>
      <c r="T44" s="428"/>
      <c r="U44" s="428"/>
      <c r="V44" s="428"/>
      <c r="W44" s="428"/>
      <c r="X44" s="428"/>
      <c r="Y44" s="428"/>
      <c r="Z44" s="428"/>
      <c r="AA44" s="428"/>
      <c r="AB44" s="428"/>
      <c r="AC44" s="428"/>
      <c r="AD44" s="428"/>
      <c r="AE44" s="428"/>
      <c r="AF44" s="428"/>
      <c r="AG44" s="428"/>
      <c r="AH44" s="428"/>
      <c r="AI44" s="428"/>
      <c r="AJ44" s="157"/>
      <c r="AK44" s="157"/>
      <c r="AL44" s="157"/>
      <c r="AM44" s="157"/>
      <c r="AN44" s="157"/>
      <c r="AO44" s="157"/>
      <c r="AP44" s="157"/>
      <c r="AQ44" s="157"/>
      <c r="AR44" s="157"/>
      <c r="AS44" s="157"/>
      <c r="AT44" s="157"/>
      <c r="AU44" s="157"/>
      <c r="AV44" s="158"/>
      <c r="AW44" s="431"/>
      <c r="AX44" s="432"/>
      <c r="AY44" s="432"/>
      <c r="AZ44" s="432"/>
      <c r="BA44" s="432"/>
      <c r="BB44" s="432"/>
      <c r="BC44" s="432"/>
      <c r="BD44" s="432"/>
      <c r="BE44" s="432"/>
      <c r="BF44" s="432"/>
      <c r="BG44" s="432"/>
      <c r="BH44" s="432"/>
      <c r="BI44" s="432"/>
      <c r="BJ44" s="432"/>
      <c r="BK44" s="433"/>
    </row>
    <row r="45" spans="1:63" ht="12" customHeight="1" x14ac:dyDescent="0.15">
      <c r="A45" s="267"/>
      <c r="B45" s="267"/>
      <c r="C45" s="267"/>
      <c r="D45" s="267"/>
      <c r="E45" s="267"/>
      <c r="F45" s="267"/>
      <c r="G45" s="267"/>
      <c r="H45" s="267"/>
      <c r="I45" s="267"/>
      <c r="J45" s="426"/>
      <c r="K45" s="426"/>
      <c r="L45" s="426"/>
      <c r="M45" s="426"/>
      <c r="N45" s="426"/>
      <c r="O45" s="426"/>
      <c r="P45" s="426"/>
      <c r="Q45" s="429"/>
      <c r="R45" s="430"/>
      <c r="S45" s="430"/>
      <c r="T45" s="430"/>
      <c r="U45" s="430"/>
      <c r="V45" s="430"/>
      <c r="W45" s="430"/>
      <c r="X45" s="430"/>
      <c r="Y45" s="430"/>
      <c r="Z45" s="430"/>
      <c r="AA45" s="430"/>
      <c r="AB45" s="430"/>
      <c r="AC45" s="430"/>
      <c r="AD45" s="430"/>
      <c r="AE45" s="430"/>
      <c r="AF45" s="430"/>
      <c r="AG45" s="430"/>
      <c r="AH45" s="430"/>
      <c r="AI45" s="430"/>
      <c r="AJ45" s="159"/>
      <c r="AK45" s="159"/>
      <c r="AL45" s="159"/>
      <c r="AM45" s="159"/>
      <c r="AN45" s="159"/>
      <c r="AO45" s="159"/>
      <c r="AP45" s="159"/>
      <c r="AQ45" s="159"/>
      <c r="AR45" s="159"/>
      <c r="AS45" s="159"/>
      <c r="AT45" s="159"/>
      <c r="AU45" s="159"/>
      <c r="AV45" s="160"/>
      <c r="AW45" s="434"/>
      <c r="AX45" s="435"/>
      <c r="AY45" s="435"/>
      <c r="AZ45" s="435"/>
      <c r="BA45" s="435"/>
      <c r="BB45" s="435"/>
      <c r="BC45" s="435"/>
      <c r="BD45" s="435"/>
      <c r="BE45" s="435"/>
      <c r="BF45" s="435"/>
      <c r="BG45" s="435"/>
      <c r="BH45" s="435"/>
      <c r="BI45" s="435"/>
      <c r="BJ45" s="435"/>
      <c r="BK45" s="436"/>
    </row>
    <row r="46" spans="1:63" ht="12" customHeight="1" x14ac:dyDescent="0.15">
      <c r="A46" s="267" t="s">
        <v>501</v>
      </c>
      <c r="B46" s="267"/>
      <c r="C46" s="267"/>
      <c r="D46" s="267"/>
      <c r="E46" s="267"/>
      <c r="F46" s="267"/>
      <c r="G46" s="267"/>
      <c r="H46" s="267"/>
      <c r="I46" s="267"/>
      <c r="J46" s="426">
        <v>0</v>
      </c>
      <c r="K46" s="426"/>
      <c r="L46" s="426"/>
      <c r="M46" s="426"/>
      <c r="N46" s="426"/>
      <c r="O46" s="426"/>
      <c r="P46" s="426"/>
      <c r="Q46" s="437"/>
      <c r="R46" s="438"/>
      <c r="S46" s="438"/>
      <c r="T46" s="438"/>
      <c r="U46" s="438"/>
      <c r="V46" s="438"/>
      <c r="W46" s="438"/>
      <c r="X46" s="438"/>
      <c r="Y46" s="438"/>
      <c r="Z46" s="438"/>
      <c r="AA46" s="438"/>
      <c r="AB46" s="438"/>
      <c r="AC46" s="438"/>
      <c r="AD46" s="438"/>
      <c r="AE46" s="438"/>
      <c r="AF46" s="438"/>
      <c r="AG46" s="438"/>
      <c r="AH46" s="438"/>
      <c r="AI46" s="438"/>
      <c r="AJ46" s="424" t="s">
        <v>496</v>
      </c>
      <c r="AK46" s="424"/>
      <c r="AL46" s="424"/>
      <c r="AM46" s="424"/>
      <c r="AN46" s="424"/>
      <c r="AO46" s="424"/>
      <c r="AP46" s="424"/>
      <c r="AQ46" s="424"/>
      <c r="AR46" s="424"/>
      <c r="AS46" s="424"/>
      <c r="AT46" s="424"/>
      <c r="AU46" s="424"/>
      <c r="AV46" s="425"/>
      <c r="AW46" s="431"/>
      <c r="AX46" s="432"/>
      <c r="AY46" s="432"/>
      <c r="AZ46" s="432"/>
      <c r="BA46" s="432"/>
      <c r="BB46" s="432"/>
      <c r="BC46" s="432"/>
      <c r="BD46" s="432"/>
      <c r="BE46" s="432"/>
      <c r="BF46" s="432"/>
      <c r="BG46" s="432"/>
      <c r="BH46" s="432"/>
      <c r="BI46" s="432"/>
      <c r="BJ46" s="432"/>
      <c r="BK46" s="433"/>
    </row>
    <row r="47" spans="1:63" ht="12" customHeight="1" x14ac:dyDescent="0.15">
      <c r="A47" s="267"/>
      <c r="B47" s="267"/>
      <c r="C47" s="267"/>
      <c r="D47" s="267"/>
      <c r="E47" s="267"/>
      <c r="F47" s="267"/>
      <c r="G47" s="267"/>
      <c r="H47" s="267"/>
      <c r="I47" s="267"/>
      <c r="J47" s="426"/>
      <c r="K47" s="426"/>
      <c r="L47" s="426"/>
      <c r="M47" s="426"/>
      <c r="N47" s="426"/>
      <c r="O47" s="426"/>
      <c r="P47" s="426"/>
      <c r="Q47" s="439"/>
      <c r="R47" s="440"/>
      <c r="S47" s="440"/>
      <c r="T47" s="440"/>
      <c r="U47" s="440"/>
      <c r="V47" s="440"/>
      <c r="W47" s="440"/>
      <c r="X47" s="440"/>
      <c r="Y47" s="440"/>
      <c r="Z47" s="440"/>
      <c r="AA47" s="440"/>
      <c r="AB47" s="440"/>
      <c r="AC47" s="440"/>
      <c r="AD47" s="440"/>
      <c r="AE47" s="440"/>
      <c r="AF47" s="440"/>
      <c r="AG47" s="440"/>
      <c r="AH47" s="440"/>
      <c r="AI47" s="440"/>
      <c r="AJ47" s="441" t="s">
        <v>502</v>
      </c>
      <c r="AK47" s="441"/>
      <c r="AL47" s="441"/>
      <c r="AM47" s="441"/>
      <c r="AN47" s="441"/>
      <c r="AO47" s="441"/>
      <c r="AP47" s="441"/>
      <c r="AQ47" s="278"/>
      <c r="AR47" s="278"/>
      <c r="AS47" s="278"/>
      <c r="AT47" s="278"/>
      <c r="AU47" s="278"/>
      <c r="AV47" s="3" t="s">
        <v>431</v>
      </c>
      <c r="AW47" s="434"/>
      <c r="AX47" s="435"/>
      <c r="AY47" s="435"/>
      <c r="AZ47" s="435"/>
      <c r="BA47" s="435"/>
      <c r="BB47" s="435"/>
      <c r="BC47" s="435"/>
      <c r="BD47" s="435"/>
      <c r="BE47" s="435"/>
      <c r="BF47" s="435"/>
      <c r="BG47" s="435"/>
      <c r="BH47" s="435"/>
      <c r="BI47" s="435"/>
      <c r="BJ47" s="435"/>
      <c r="BK47" s="436"/>
    </row>
    <row r="48" spans="1:63" ht="12" customHeight="1" x14ac:dyDescent="0.15">
      <c r="A48" s="267" t="s">
        <v>472</v>
      </c>
      <c r="B48" s="267"/>
      <c r="C48" s="267"/>
      <c r="D48" s="267"/>
      <c r="E48" s="267"/>
      <c r="F48" s="267"/>
      <c r="G48" s="267"/>
      <c r="H48" s="267"/>
      <c r="I48" s="267"/>
      <c r="J48" s="407">
        <f>SUM(J12:P17)+J28+J38+SUM(J40:P47)</f>
        <v>376242</v>
      </c>
      <c r="K48" s="408"/>
      <c r="L48" s="408"/>
      <c r="M48" s="408"/>
      <c r="N48" s="408"/>
      <c r="O48" s="408"/>
      <c r="P48" s="409"/>
      <c r="Q48" s="413"/>
      <c r="R48" s="414"/>
      <c r="S48" s="414"/>
      <c r="T48" s="414"/>
      <c r="U48" s="414"/>
      <c r="V48" s="414"/>
      <c r="W48" s="414"/>
      <c r="X48" s="414"/>
      <c r="Y48" s="414"/>
      <c r="Z48" s="414"/>
      <c r="AA48" s="414"/>
      <c r="AB48" s="414"/>
      <c r="AC48" s="414"/>
      <c r="AD48" s="414"/>
      <c r="AE48" s="414"/>
      <c r="AF48" s="414"/>
      <c r="AG48" s="414"/>
      <c r="AH48" s="414"/>
      <c r="AI48" s="414"/>
      <c r="AJ48" s="424" t="s">
        <v>496</v>
      </c>
      <c r="AK48" s="424"/>
      <c r="AL48" s="424"/>
      <c r="AM48" s="424"/>
      <c r="AN48" s="424"/>
      <c r="AO48" s="424"/>
      <c r="AP48" s="424"/>
      <c r="AQ48" s="424"/>
      <c r="AR48" s="424"/>
      <c r="AS48" s="424"/>
      <c r="AT48" s="424"/>
      <c r="AU48" s="424"/>
      <c r="AV48" s="425"/>
      <c r="AW48" s="413"/>
      <c r="AX48" s="417"/>
      <c r="AY48" s="417"/>
      <c r="AZ48" s="417"/>
      <c r="BA48" s="417"/>
      <c r="BB48" s="417"/>
      <c r="BC48" s="417"/>
      <c r="BD48" s="417"/>
      <c r="BE48" s="417"/>
      <c r="BF48" s="417"/>
      <c r="BG48" s="417"/>
      <c r="BH48" s="417"/>
      <c r="BI48" s="417"/>
      <c r="BJ48" s="417"/>
      <c r="BK48" s="418"/>
    </row>
    <row r="49" spans="1:63" ht="12" customHeight="1" thickBot="1" x14ac:dyDescent="0.2">
      <c r="A49" s="406"/>
      <c r="B49" s="406"/>
      <c r="C49" s="406"/>
      <c r="D49" s="406"/>
      <c r="E49" s="406"/>
      <c r="F49" s="406"/>
      <c r="G49" s="406"/>
      <c r="H49" s="406"/>
      <c r="I49" s="406"/>
      <c r="J49" s="410"/>
      <c r="K49" s="411"/>
      <c r="L49" s="411"/>
      <c r="M49" s="411"/>
      <c r="N49" s="411"/>
      <c r="O49" s="411"/>
      <c r="P49" s="412"/>
      <c r="Q49" s="415"/>
      <c r="R49" s="416"/>
      <c r="S49" s="416"/>
      <c r="T49" s="416"/>
      <c r="U49" s="416"/>
      <c r="V49" s="416"/>
      <c r="W49" s="416"/>
      <c r="X49" s="416"/>
      <c r="Y49" s="416"/>
      <c r="Z49" s="416"/>
      <c r="AA49" s="416"/>
      <c r="AB49" s="416"/>
      <c r="AC49" s="416"/>
      <c r="AD49" s="416"/>
      <c r="AE49" s="416"/>
      <c r="AF49" s="416"/>
      <c r="AG49" s="416"/>
      <c r="AH49" s="416"/>
      <c r="AI49" s="416"/>
      <c r="AJ49" s="422" t="s">
        <v>503</v>
      </c>
      <c r="AK49" s="422"/>
      <c r="AL49" s="422"/>
      <c r="AM49" s="422"/>
      <c r="AN49" s="422"/>
      <c r="AO49" s="422"/>
      <c r="AP49" s="4"/>
      <c r="AQ49" s="423">
        <f>AQ41+AQ43+AQ47</f>
        <v>0</v>
      </c>
      <c r="AR49" s="423"/>
      <c r="AS49" s="423"/>
      <c r="AT49" s="423"/>
      <c r="AU49" s="423"/>
      <c r="AV49" s="5" t="s">
        <v>431</v>
      </c>
      <c r="AW49" s="419"/>
      <c r="AX49" s="420"/>
      <c r="AY49" s="420"/>
      <c r="AZ49" s="420"/>
      <c r="BA49" s="420"/>
      <c r="BB49" s="420"/>
      <c r="BC49" s="420"/>
      <c r="BD49" s="420"/>
      <c r="BE49" s="420"/>
      <c r="BF49" s="420"/>
      <c r="BG49" s="420"/>
      <c r="BH49" s="420"/>
      <c r="BI49" s="420"/>
      <c r="BJ49" s="420"/>
      <c r="BK49" s="421"/>
    </row>
    <row r="50" spans="1:63" ht="12" customHeight="1" thickTop="1" x14ac:dyDescent="0.15">
      <c r="A50" s="390" t="s">
        <v>473</v>
      </c>
      <c r="B50" s="390"/>
      <c r="C50" s="390"/>
      <c r="D50" s="390"/>
      <c r="E50" s="390"/>
      <c r="F50" s="390"/>
      <c r="G50" s="390"/>
      <c r="H50" s="390"/>
      <c r="I50" s="390"/>
      <c r="J50" s="391">
        <v>0</v>
      </c>
      <c r="K50" s="392"/>
      <c r="L50" s="392"/>
      <c r="M50" s="392"/>
      <c r="N50" s="392"/>
      <c r="O50" s="392"/>
      <c r="P50" s="393"/>
      <c r="Q50" s="394"/>
      <c r="R50" s="395"/>
      <c r="S50" s="395"/>
      <c r="T50" s="395"/>
      <c r="U50" s="395"/>
      <c r="V50" s="395"/>
      <c r="W50" s="395"/>
      <c r="X50" s="395"/>
      <c r="Y50" s="395"/>
      <c r="Z50" s="395"/>
      <c r="AA50" s="395"/>
      <c r="AB50" s="395"/>
      <c r="AC50" s="395"/>
      <c r="AD50" s="395"/>
      <c r="AE50" s="395"/>
      <c r="AF50" s="395"/>
      <c r="AG50" s="395"/>
      <c r="AH50" s="395"/>
      <c r="AI50" s="395"/>
      <c r="AJ50" s="395"/>
      <c r="AK50" s="395"/>
      <c r="AL50" s="395"/>
      <c r="AM50" s="395"/>
      <c r="AN50" s="395"/>
      <c r="AO50" s="395"/>
      <c r="AP50" s="395"/>
      <c r="AQ50" s="395"/>
      <c r="AR50" s="395"/>
      <c r="AS50" s="395"/>
      <c r="AT50" s="395"/>
      <c r="AU50" s="395"/>
      <c r="AV50" s="396"/>
      <c r="AW50" s="400"/>
      <c r="AX50" s="401"/>
      <c r="AY50" s="401"/>
      <c r="AZ50" s="401"/>
      <c r="BA50" s="401"/>
      <c r="BB50" s="401"/>
      <c r="BC50" s="401"/>
      <c r="BD50" s="401"/>
      <c r="BE50" s="401"/>
      <c r="BF50" s="401"/>
      <c r="BG50" s="401"/>
      <c r="BH50" s="401"/>
      <c r="BI50" s="401"/>
      <c r="BJ50" s="401"/>
      <c r="BK50" s="402"/>
    </row>
    <row r="51" spans="1:63" ht="12" customHeight="1" x14ac:dyDescent="0.15">
      <c r="A51" s="267"/>
      <c r="B51" s="267"/>
      <c r="C51" s="267"/>
      <c r="D51" s="267"/>
      <c r="E51" s="267"/>
      <c r="F51" s="267"/>
      <c r="G51" s="267"/>
      <c r="H51" s="267"/>
      <c r="I51" s="267"/>
      <c r="J51" s="314"/>
      <c r="K51" s="315"/>
      <c r="L51" s="315"/>
      <c r="M51" s="315"/>
      <c r="N51" s="315"/>
      <c r="O51" s="315"/>
      <c r="P51" s="316"/>
      <c r="Q51" s="397"/>
      <c r="R51" s="398"/>
      <c r="S51" s="398"/>
      <c r="T51" s="398"/>
      <c r="U51" s="398"/>
      <c r="V51" s="398"/>
      <c r="W51" s="398"/>
      <c r="X51" s="398"/>
      <c r="Y51" s="398"/>
      <c r="Z51" s="398"/>
      <c r="AA51" s="398"/>
      <c r="AB51" s="398"/>
      <c r="AC51" s="398"/>
      <c r="AD51" s="398"/>
      <c r="AE51" s="398"/>
      <c r="AF51" s="398"/>
      <c r="AG51" s="398"/>
      <c r="AH51" s="398"/>
      <c r="AI51" s="398"/>
      <c r="AJ51" s="398"/>
      <c r="AK51" s="398"/>
      <c r="AL51" s="398"/>
      <c r="AM51" s="398"/>
      <c r="AN51" s="398"/>
      <c r="AO51" s="398"/>
      <c r="AP51" s="398"/>
      <c r="AQ51" s="398"/>
      <c r="AR51" s="398"/>
      <c r="AS51" s="398"/>
      <c r="AT51" s="398"/>
      <c r="AU51" s="398"/>
      <c r="AV51" s="399"/>
      <c r="AW51" s="403"/>
      <c r="AX51" s="404"/>
      <c r="AY51" s="404"/>
      <c r="AZ51" s="404"/>
      <c r="BA51" s="404"/>
      <c r="BB51" s="404"/>
      <c r="BC51" s="404"/>
      <c r="BD51" s="404"/>
      <c r="BE51" s="404"/>
      <c r="BF51" s="404"/>
      <c r="BG51" s="404"/>
      <c r="BH51" s="404"/>
      <c r="BI51" s="404"/>
      <c r="BJ51" s="404"/>
      <c r="BK51" s="405"/>
    </row>
  </sheetData>
  <mergeCells count="110">
    <mergeCell ref="AS3:AV4"/>
    <mergeCell ref="AW3:BB4"/>
    <mergeCell ref="BC3:BE4"/>
    <mergeCell ref="BF3:BK4"/>
    <mergeCell ref="AS5:AV6"/>
    <mergeCell ref="AW5:BB6"/>
    <mergeCell ref="BC5:BE6"/>
    <mergeCell ref="BF5:BK6"/>
    <mergeCell ref="D3:AO4"/>
    <mergeCell ref="AW14:BK15"/>
    <mergeCell ref="A16:I17"/>
    <mergeCell ref="J16:P17"/>
    <mergeCell ref="Q16:AV17"/>
    <mergeCell ref="AW16:BK17"/>
    <mergeCell ref="J18:P19"/>
    <mergeCell ref="A14:I15"/>
    <mergeCell ref="J14:P15"/>
    <mergeCell ref="Q14:AV15"/>
    <mergeCell ref="A18:B29"/>
    <mergeCell ref="C18:I19"/>
    <mergeCell ref="Q18:AV19"/>
    <mergeCell ref="AW18:BK19"/>
    <mergeCell ref="C20:I21"/>
    <mergeCell ref="A8:I10"/>
    <mergeCell ref="J8:P10"/>
    <mergeCell ref="AW8:BK10"/>
    <mergeCell ref="A11:I13"/>
    <mergeCell ref="J11:P11"/>
    <mergeCell ref="Q11:AV11"/>
    <mergeCell ref="AW11:BK11"/>
    <mergeCell ref="J12:P13"/>
    <mergeCell ref="Q12:AV13"/>
    <mergeCell ref="AW12:BK13"/>
    <mergeCell ref="Q8:AV10"/>
    <mergeCell ref="A30:B39"/>
    <mergeCell ref="C30:I31"/>
    <mergeCell ref="J28:P29"/>
    <mergeCell ref="Q28:AV29"/>
    <mergeCell ref="C34:I35"/>
    <mergeCell ref="J34:P35"/>
    <mergeCell ref="Q34:AV35"/>
    <mergeCell ref="C32:I33"/>
    <mergeCell ref="AW24:BK25"/>
    <mergeCell ref="C26:I27"/>
    <mergeCell ref="J26:P27"/>
    <mergeCell ref="Q26:AV27"/>
    <mergeCell ref="AW26:BK27"/>
    <mergeCell ref="C24:I25"/>
    <mergeCell ref="J24:P25"/>
    <mergeCell ref="Q24:AV25"/>
    <mergeCell ref="J30:P31"/>
    <mergeCell ref="Q30:AV31"/>
    <mergeCell ref="AW30:BK31"/>
    <mergeCell ref="C28:I29"/>
    <mergeCell ref="C36:I37"/>
    <mergeCell ref="J36:P37"/>
    <mergeCell ref="Q36:AV37"/>
    <mergeCell ref="AW36:BK37"/>
    <mergeCell ref="C38:I39"/>
    <mergeCell ref="J38:P39"/>
    <mergeCell ref="Q38:AV39"/>
    <mergeCell ref="AW38:BK39"/>
    <mergeCell ref="J32:P33"/>
    <mergeCell ref="Q32:AV33"/>
    <mergeCell ref="AW32:BK33"/>
    <mergeCell ref="AW34:BK35"/>
    <mergeCell ref="Q20:AV21"/>
    <mergeCell ref="AW20:BK21"/>
    <mergeCell ref="C22:I23"/>
    <mergeCell ref="J22:P23"/>
    <mergeCell ref="Q22:AV23"/>
    <mergeCell ref="AW22:BK23"/>
    <mergeCell ref="AW28:BK29"/>
    <mergeCell ref="J20:P21"/>
    <mergeCell ref="A42:I43"/>
    <mergeCell ref="J42:P43"/>
    <mergeCell ref="Q42:AI43"/>
    <mergeCell ref="AW42:BK43"/>
    <mergeCell ref="AJ43:AP43"/>
    <mergeCell ref="AQ43:AU43"/>
    <mergeCell ref="A40:I41"/>
    <mergeCell ref="J40:P41"/>
    <mergeCell ref="Q40:AI41"/>
    <mergeCell ref="AW40:BK41"/>
    <mergeCell ref="AJ41:AO41"/>
    <mergeCell ref="AQ41:AU41"/>
    <mergeCell ref="AJ42:AV42"/>
    <mergeCell ref="AJ40:AV40"/>
    <mergeCell ref="A44:I45"/>
    <mergeCell ref="J44:P45"/>
    <mergeCell ref="Q44:AI45"/>
    <mergeCell ref="AW44:BK45"/>
    <mergeCell ref="A46:I47"/>
    <mergeCell ref="J46:P47"/>
    <mergeCell ref="Q46:AI47"/>
    <mergeCell ref="AW46:BK47"/>
    <mergeCell ref="AQ47:AU47"/>
    <mergeCell ref="AJ46:AV46"/>
    <mergeCell ref="AJ47:AP47"/>
    <mergeCell ref="A50:I51"/>
    <mergeCell ref="J50:P51"/>
    <mergeCell ref="Q50:AV51"/>
    <mergeCell ref="AW50:BK51"/>
    <mergeCell ref="A48:I49"/>
    <mergeCell ref="J48:P49"/>
    <mergeCell ref="Q48:AI49"/>
    <mergeCell ref="AW48:BK49"/>
    <mergeCell ref="AJ49:AO49"/>
    <mergeCell ref="AQ49:AU49"/>
    <mergeCell ref="AJ48:AV48"/>
  </mergeCells>
  <phoneticPr fontId="3"/>
  <dataValidations count="2">
    <dataValidation imeMode="halfAlpha" allowBlank="1" showInputMessage="1" showErrorMessage="1" sqref="AQ41:AU41 AQ43:AU43 AQ47:AU47 J12:P51" xr:uid="{00000000-0002-0000-0500-000000000000}"/>
    <dataValidation imeMode="hiragana" allowBlank="1" showInputMessage="1" showErrorMessage="1" sqref="AJ41:AP41 AV49:AV51 R12:AV39 AQ44:AU45 Q50:AI51 AK49:AP51 AV41 Q42 Q44 R46:AI47 Q46:Q48 Q12:Q40 AW12:BK51 AJ49:AJ51 AJ43:AJ45 AJ47 AV47 AQ49:AU51 AV43:AV45 AK43:AP45" xr:uid="{00000000-0002-0000-0500-000001000000}"/>
  </dataValidations>
  <pageMargins left="0.70866141732283472" right="0.23622047244094491" top="0.55118110236220474" bottom="0.43307086614173229" header="0.51181102362204722" footer="0.39370078740157483"/>
  <pageSetup paperSize="9" scale="92"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C000"/>
    <pageSetUpPr fitToPage="1"/>
  </sheetPr>
  <dimension ref="A1:BX56"/>
  <sheetViews>
    <sheetView showGridLines="0" view="pageBreakPreview" zoomScaleNormal="100" zoomScaleSheetLayoutView="100" workbookViewId="0">
      <pane xSplit="9" ySplit="14" topLeftCell="J28" activePane="bottomRight" state="frozen"/>
      <selection pane="topRight" activeCell="A7" sqref="A7"/>
      <selection pane="bottomLeft" activeCell="A7" sqref="A7"/>
      <selection pane="bottomRight" activeCell="D3" sqref="D3:AZ4"/>
    </sheetView>
  </sheetViews>
  <sheetFormatPr defaultColWidth="9" defaultRowHeight="13.5" x14ac:dyDescent="0.15"/>
  <cols>
    <col min="1" max="74" width="2.375" style="7" customWidth="1"/>
    <col min="75" max="75" width="2.625" style="7" customWidth="1"/>
    <col min="76" max="76" width="2.625" style="8" customWidth="1"/>
    <col min="77" max="85" width="2.625" style="7" customWidth="1"/>
    <col min="86" max="16384" width="9" style="7"/>
  </cols>
  <sheetData>
    <row r="1" spans="1:76" x14ac:dyDescent="0.15">
      <c r="A1" s="6" t="s">
        <v>504</v>
      </c>
    </row>
    <row r="3" spans="1:76" ht="13.5" customHeight="1" x14ac:dyDescent="0.15">
      <c r="D3" s="350" t="str">
        <f>"令和"&amp;★表紙!Q16&amp;"年度　協力・連携に係る経費決算【見込】額事項別内訳書"</f>
        <v>令和７年度　協力・連携に係る経費決算【見込】額事項別内訳書</v>
      </c>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c r="AK3" s="350"/>
      <c r="AL3" s="350"/>
      <c r="AM3" s="350"/>
      <c r="AN3" s="350"/>
      <c r="AO3" s="350"/>
      <c r="AP3" s="350"/>
      <c r="AQ3" s="350"/>
      <c r="AR3" s="350"/>
      <c r="AS3" s="350"/>
      <c r="AT3" s="350"/>
      <c r="AU3" s="350"/>
      <c r="AV3" s="350"/>
      <c r="AW3" s="350"/>
      <c r="AX3" s="350"/>
      <c r="AY3" s="350"/>
      <c r="AZ3" s="350"/>
      <c r="BD3" s="568" t="s">
        <v>415</v>
      </c>
      <c r="BE3" s="569"/>
      <c r="BF3" s="569"/>
      <c r="BG3" s="570"/>
      <c r="BH3" s="600" t="s">
        <v>4</v>
      </c>
      <c r="BI3" s="516"/>
      <c r="BJ3" s="516"/>
      <c r="BK3" s="516"/>
      <c r="BL3" s="516"/>
      <c r="BM3" s="517"/>
      <c r="BN3" s="568" t="s">
        <v>416</v>
      </c>
      <c r="BO3" s="569"/>
      <c r="BP3" s="570"/>
      <c r="BQ3" s="600" t="s">
        <v>417</v>
      </c>
      <c r="BR3" s="516"/>
      <c r="BS3" s="516"/>
      <c r="BT3" s="516"/>
      <c r="BU3" s="516"/>
      <c r="BV3" s="517"/>
    </row>
    <row r="4" spans="1:76" ht="13.5" customHeight="1" x14ac:dyDescent="0.15">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350"/>
      <c r="AU4" s="350"/>
      <c r="AV4" s="350"/>
      <c r="AW4" s="350"/>
      <c r="AX4" s="350"/>
      <c r="AY4" s="350"/>
      <c r="AZ4" s="350"/>
      <c r="BA4" s="9"/>
      <c r="BB4" s="9"/>
      <c r="BC4" s="9"/>
      <c r="BD4" s="574"/>
      <c r="BE4" s="575"/>
      <c r="BF4" s="575"/>
      <c r="BG4" s="576"/>
      <c r="BH4" s="602"/>
      <c r="BI4" s="520"/>
      <c r="BJ4" s="520"/>
      <c r="BK4" s="520"/>
      <c r="BL4" s="520"/>
      <c r="BM4" s="521"/>
      <c r="BN4" s="574"/>
      <c r="BO4" s="575"/>
      <c r="BP4" s="576"/>
      <c r="BQ4" s="602"/>
      <c r="BR4" s="520"/>
      <c r="BS4" s="520"/>
      <c r="BT4" s="520"/>
      <c r="BU4" s="520"/>
      <c r="BV4" s="521"/>
    </row>
    <row r="5" spans="1:76" ht="13.5" customHeight="1" x14ac:dyDescent="0.15">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299" t="s">
        <v>7</v>
      </c>
      <c r="BE5" s="300"/>
      <c r="BF5" s="300"/>
      <c r="BG5" s="301"/>
      <c r="BH5" s="305" t="str">
        <f>★表紙!$AY$48</f>
        <v>北海道</v>
      </c>
      <c r="BI5" s="306"/>
      <c r="BJ5" s="306"/>
      <c r="BK5" s="306"/>
      <c r="BL5" s="306"/>
      <c r="BM5" s="306"/>
      <c r="BN5" s="307" t="str">
        <f>★表紙!$BK$48</f>
        <v>999</v>
      </c>
      <c r="BO5" s="300"/>
      <c r="BP5" s="301"/>
      <c r="BQ5" s="299" t="str">
        <f>★表紙!$BT$48</f>
        <v>○○市</v>
      </c>
      <c r="BR5" s="300"/>
      <c r="BS5" s="300"/>
      <c r="BT5" s="300"/>
      <c r="BU5" s="300"/>
      <c r="BV5" s="301"/>
    </row>
    <row r="6" spans="1:76" x14ac:dyDescent="0.15">
      <c r="A6" s="7" t="s">
        <v>427</v>
      </c>
      <c r="BD6" s="302"/>
      <c r="BE6" s="303"/>
      <c r="BF6" s="303"/>
      <c r="BG6" s="304"/>
      <c r="BH6" s="306"/>
      <c r="BI6" s="306"/>
      <c r="BJ6" s="306"/>
      <c r="BK6" s="306"/>
      <c r="BL6" s="306"/>
      <c r="BM6" s="306"/>
      <c r="BN6" s="302"/>
      <c r="BO6" s="303"/>
      <c r="BP6" s="304"/>
      <c r="BQ6" s="302"/>
      <c r="BR6" s="303"/>
      <c r="BS6" s="303"/>
      <c r="BT6" s="303"/>
      <c r="BU6" s="303"/>
      <c r="BV6" s="304"/>
    </row>
    <row r="7" spans="1:76" ht="5.0999999999999996" customHeight="1" x14ac:dyDescent="0.15"/>
    <row r="8" spans="1:76" x14ac:dyDescent="0.15">
      <c r="A8" s="545"/>
      <c r="B8" s="545"/>
      <c r="C8" s="545"/>
      <c r="D8" s="545"/>
      <c r="E8" s="545"/>
      <c r="F8" s="545"/>
      <c r="G8" s="545"/>
      <c r="H8" s="545"/>
      <c r="I8" s="545"/>
      <c r="J8" s="600" t="s">
        <v>505</v>
      </c>
      <c r="K8" s="516"/>
      <c r="L8" s="516"/>
      <c r="M8" s="516"/>
      <c r="N8" s="516"/>
      <c r="O8" s="516"/>
      <c r="P8" s="516"/>
      <c r="Q8" s="516"/>
      <c r="R8" s="516"/>
      <c r="S8" s="516"/>
      <c r="T8" s="516"/>
      <c r="U8" s="516"/>
      <c r="V8" s="516"/>
      <c r="W8" s="516"/>
      <c r="X8" s="516"/>
      <c r="Y8" s="516"/>
      <c r="Z8" s="516"/>
      <c r="AA8" s="516"/>
      <c r="AB8" s="516"/>
      <c r="AC8" s="516"/>
      <c r="AD8" s="516"/>
      <c r="AE8" s="516"/>
      <c r="AF8" s="516"/>
      <c r="AG8" s="516"/>
      <c r="AH8" s="516"/>
      <c r="AI8" s="516"/>
      <c r="AJ8" s="516"/>
      <c r="AK8" s="516"/>
      <c r="AL8" s="516"/>
      <c r="AM8" s="516"/>
      <c r="AN8" s="516"/>
      <c r="AO8" s="516"/>
      <c r="AP8" s="516"/>
      <c r="AQ8" s="516"/>
      <c r="AR8" s="516"/>
      <c r="AS8" s="516"/>
      <c r="AT8" s="516"/>
      <c r="AU8" s="516"/>
      <c r="AV8" s="516"/>
      <c r="AW8" s="516"/>
      <c r="AX8" s="516"/>
      <c r="AY8" s="516"/>
      <c r="AZ8" s="516"/>
      <c r="BA8" s="516"/>
      <c r="BB8" s="516"/>
      <c r="BC8" s="516"/>
      <c r="BD8" s="516"/>
      <c r="BE8" s="517"/>
      <c r="BF8" s="516" t="s">
        <v>506</v>
      </c>
      <c r="BG8" s="516"/>
      <c r="BH8" s="516"/>
      <c r="BI8" s="516"/>
      <c r="BJ8" s="516"/>
      <c r="BK8" s="516"/>
      <c r="BL8" s="516"/>
      <c r="BM8" s="516"/>
      <c r="BN8" s="516"/>
      <c r="BO8" s="516"/>
      <c r="BP8" s="516"/>
      <c r="BQ8" s="516"/>
      <c r="BR8" s="516"/>
      <c r="BS8" s="516"/>
      <c r="BT8" s="516"/>
      <c r="BU8" s="516"/>
      <c r="BV8" s="517"/>
      <c r="BX8" s="10"/>
    </row>
    <row r="9" spans="1:76" x14ac:dyDescent="0.15">
      <c r="A9" s="545"/>
      <c r="B9" s="545"/>
      <c r="C9" s="545"/>
      <c r="D9" s="545"/>
      <c r="E9" s="545"/>
      <c r="F9" s="545"/>
      <c r="G9" s="545"/>
      <c r="H9" s="545"/>
      <c r="I9" s="545"/>
      <c r="J9" s="602"/>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520"/>
      <c r="AR9" s="520"/>
      <c r="AS9" s="520"/>
      <c r="AT9" s="520"/>
      <c r="AU9" s="520"/>
      <c r="AV9" s="520"/>
      <c r="AW9" s="520"/>
      <c r="AX9" s="520"/>
      <c r="AY9" s="520"/>
      <c r="AZ9" s="520"/>
      <c r="BA9" s="520"/>
      <c r="BB9" s="520"/>
      <c r="BC9" s="520"/>
      <c r="BD9" s="520"/>
      <c r="BE9" s="521"/>
      <c r="BF9" s="518"/>
      <c r="BG9" s="518"/>
      <c r="BH9" s="518"/>
      <c r="BI9" s="518"/>
      <c r="BJ9" s="518"/>
      <c r="BK9" s="518"/>
      <c r="BL9" s="518"/>
      <c r="BM9" s="518"/>
      <c r="BN9" s="518"/>
      <c r="BO9" s="518"/>
      <c r="BP9" s="518"/>
      <c r="BQ9" s="518"/>
      <c r="BR9" s="518"/>
      <c r="BS9" s="518"/>
      <c r="BT9" s="518"/>
      <c r="BU9" s="518"/>
      <c r="BV9" s="519"/>
      <c r="BX9" s="10"/>
    </row>
    <row r="10" spans="1:76" customFormat="1" ht="13.5" customHeight="1" x14ac:dyDescent="0.15">
      <c r="A10" s="545"/>
      <c r="B10" s="545"/>
      <c r="C10" s="545"/>
      <c r="D10" s="545"/>
      <c r="E10" s="545"/>
      <c r="F10" s="545"/>
      <c r="G10" s="545"/>
      <c r="H10" s="545"/>
      <c r="I10" s="545"/>
      <c r="J10" s="600" t="s">
        <v>456</v>
      </c>
      <c r="K10" s="516"/>
      <c r="L10" s="516"/>
      <c r="M10" s="516"/>
      <c r="N10" s="516"/>
      <c r="O10" s="517"/>
      <c r="P10" s="588" t="s">
        <v>507</v>
      </c>
      <c r="Q10" s="588"/>
      <c r="R10" s="588"/>
      <c r="S10" s="588"/>
      <c r="T10" s="588"/>
      <c r="U10" s="588"/>
      <c r="V10" s="588" t="s">
        <v>508</v>
      </c>
      <c r="W10" s="588"/>
      <c r="X10" s="588"/>
      <c r="Y10" s="588"/>
      <c r="Z10" s="588"/>
      <c r="AA10" s="588"/>
      <c r="AB10" s="588" t="s">
        <v>509</v>
      </c>
      <c r="AC10" s="588"/>
      <c r="AD10" s="588"/>
      <c r="AE10" s="588"/>
      <c r="AF10" s="588"/>
      <c r="AG10" s="588"/>
      <c r="AH10" s="591" t="s">
        <v>510</v>
      </c>
      <c r="AI10" s="592"/>
      <c r="AJ10" s="592"/>
      <c r="AK10" s="592"/>
      <c r="AL10" s="592"/>
      <c r="AM10" s="593"/>
      <c r="AN10" s="588" t="s">
        <v>511</v>
      </c>
      <c r="AO10" s="588"/>
      <c r="AP10" s="588"/>
      <c r="AQ10" s="588"/>
      <c r="AR10" s="588"/>
      <c r="AS10" s="588"/>
      <c r="AT10" s="588" t="s">
        <v>512</v>
      </c>
      <c r="AU10" s="588"/>
      <c r="AV10" s="588"/>
      <c r="AW10" s="588"/>
      <c r="AX10" s="588"/>
      <c r="AY10" s="588"/>
      <c r="AZ10" s="591" t="s">
        <v>513</v>
      </c>
      <c r="BA10" s="592"/>
      <c r="BB10" s="592"/>
      <c r="BC10" s="592"/>
      <c r="BD10" s="592"/>
      <c r="BE10" s="593"/>
      <c r="BF10" s="518"/>
      <c r="BG10" s="518"/>
      <c r="BH10" s="518"/>
      <c r="BI10" s="518"/>
      <c r="BJ10" s="518"/>
      <c r="BK10" s="518"/>
      <c r="BL10" s="518"/>
      <c r="BM10" s="518"/>
      <c r="BN10" s="518"/>
      <c r="BO10" s="518"/>
      <c r="BP10" s="518"/>
      <c r="BQ10" s="518"/>
      <c r="BR10" s="518"/>
      <c r="BS10" s="518"/>
      <c r="BT10" s="518"/>
      <c r="BU10" s="518"/>
      <c r="BV10" s="519"/>
      <c r="BX10" s="11"/>
    </row>
    <row r="11" spans="1:76" customFormat="1" x14ac:dyDescent="0.15">
      <c r="A11" s="551"/>
      <c r="B11" s="551"/>
      <c r="C11" s="551"/>
      <c r="D11" s="551"/>
      <c r="E11" s="551"/>
      <c r="F11" s="551"/>
      <c r="G11" s="551"/>
      <c r="H11" s="551"/>
      <c r="I11" s="551"/>
      <c r="J11" s="601"/>
      <c r="K11" s="518"/>
      <c r="L11" s="518"/>
      <c r="M11" s="518"/>
      <c r="N11" s="518"/>
      <c r="O11" s="519"/>
      <c r="P11" s="589"/>
      <c r="Q11" s="589"/>
      <c r="R11" s="589"/>
      <c r="S11" s="589"/>
      <c r="T11" s="589"/>
      <c r="U11" s="589"/>
      <c r="V11" s="589"/>
      <c r="W11" s="589"/>
      <c r="X11" s="589"/>
      <c r="Y11" s="589"/>
      <c r="Z11" s="589"/>
      <c r="AA11" s="589"/>
      <c r="AB11" s="589"/>
      <c r="AC11" s="589"/>
      <c r="AD11" s="589"/>
      <c r="AE11" s="589"/>
      <c r="AF11" s="589"/>
      <c r="AG11" s="589"/>
      <c r="AH11" s="594"/>
      <c r="AI11" s="595"/>
      <c r="AJ11" s="595"/>
      <c r="AK11" s="595"/>
      <c r="AL11" s="595"/>
      <c r="AM11" s="596"/>
      <c r="AN11" s="589"/>
      <c r="AO11" s="589"/>
      <c r="AP11" s="589"/>
      <c r="AQ11" s="589"/>
      <c r="AR11" s="589"/>
      <c r="AS11" s="589"/>
      <c r="AT11" s="589"/>
      <c r="AU11" s="589"/>
      <c r="AV11" s="589"/>
      <c r="AW11" s="589"/>
      <c r="AX11" s="589"/>
      <c r="AY11" s="589"/>
      <c r="AZ11" s="594"/>
      <c r="BA11" s="595"/>
      <c r="BB11" s="595"/>
      <c r="BC11" s="595"/>
      <c r="BD11" s="595"/>
      <c r="BE11" s="596"/>
      <c r="BF11" s="518"/>
      <c r="BG11" s="518"/>
      <c r="BH11" s="518"/>
      <c r="BI11" s="518"/>
      <c r="BJ11" s="518"/>
      <c r="BK11" s="518"/>
      <c r="BL11" s="518"/>
      <c r="BM11" s="518"/>
      <c r="BN11" s="518"/>
      <c r="BO11" s="518"/>
      <c r="BP11" s="518"/>
      <c r="BQ11" s="518"/>
      <c r="BR11" s="518"/>
      <c r="BS11" s="518"/>
      <c r="BT11" s="518"/>
      <c r="BU11" s="518"/>
      <c r="BV11" s="519"/>
      <c r="BX11" s="11"/>
    </row>
    <row r="12" spans="1:76" customFormat="1" ht="13.5" customHeight="1" x14ac:dyDescent="0.15">
      <c r="A12" s="551"/>
      <c r="B12" s="551"/>
      <c r="C12" s="551"/>
      <c r="D12" s="551"/>
      <c r="E12" s="551"/>
      <c r="F12" s="551"/>
      <c r="G12" s="551"/>
      <c r="H12" s="551"/>
      <c r="I12" s="551"/>
      <c r="J12" s="601"/>
      <c r="K12" s="518"/>
      <c r="L12" s="518"/>
      <c r="M12" s="518"/>
      <c r="N12" s="518"/>
      <c r="O12" s="519"/>
      <c r="P12" s="589"/>
      <c r="Q12" s="589"/>
      <c r="R12" s="589"/>
      <c r="S12" s="589"/>
      <c r="T12" s="589"/>
      <c r="U12" s="589"/>
      <c r="V12" s="589"/>
      <c r="W12" s="589"/>
      <c r="X12" s="589"/>
      <c r="Y12" s="589"/>
      <c r="Z12" s="589"/>
      <c r="AA12" s="589"/>
      <c r="AB12" s="589"/>
      <c r="AC12" s="589"/>
      <c r="AD12" s="589"/>
      <c r="AE12" s="589"/>
      <c r="AF12" s="589"/>
      <c r="AG12" s="589"/>
      <c r="AH12" s="594"/>
      <c r="AI12" s="595"/>
      <c r="AJ12" s="595"/>
      <c r="AK12" s="595"/>
      <c r="AL12" s="595"/>
      <c r="AM12" s="596"/>
      <c r="AN12" s="589"/>
      <c r="AO12" s="589"/>
      <c r="AP12" s="589"/>
      <c r="AQ12" s="589"/>
      <c r="AR12" s="589"/>
      <c r="AS12" s="589"/>
      <c r="AT12" s="589"/>
      <c r="AU12" s="589"/>
      <c r="AV12" s="589"/>
      <c r="AW12" s="589"/>
      <c r="AX12" s="589"/>
      <c r="AY12" s="589"/>
      <c r="AZ12" s="594"/>
      <c r="BA12" s="595"/>
      <c r="BB12" s="595"/>
      <c r="BC12" s="595"/>
      <c r="BD12" s="595"/>
      <c r="BE12" s="596"/>
      <c r="BF12" s="518"/>
      <c r="BG12" s="518"/>
      <c r="BH12" s="518"/>
      <c r="BI12" s="518"/>
      <c r="BJ12" s="518"/>
      <c r="BK12" s="518"/>
      <c r="BL12" s="518"/>
      <c r="BM12" s="518"/>
      <c r="BN12" s="518"/>
      <c r="BO12" s="518"/>
      <c r="BP12" s="518"/>
      <c r="BQ12" s="518"/>
      <c r="BR12" s="518"/>
      <c r="BS12" s="518"/>
      <c r="BT12" s="518"/>
      <c r="BU12" s="518"/>
      <c r="BV12" s="519"/>
      <c r="BX12" s="11"/>
    </row>
    <row r="13" spans="1:76" customFormat="1" x14ac:dyDescent="0.15">
      <c r="A13" s="551"/>
      <c r="B13" s="551"/>
      <c r="C13" s="551"/>
      <c r="D13" s="551"/>
      <c r="E13" s="551"/>
      <c r="F13" s="551"/>
      <c r="G13" s="551"/>
      <c r="H13" s="551"/>
      <c r="I13" s="551"/>
      <c r="J13" s="602"/>
      <c r="K13" s="520"/>
      <c r="L13" s="520"/>
      <c r="M13" s="520"/>
      <c r="N13" s="520"/>
      <c r="O13" s="521"/>
      <c r="P13" s="590"/>
      <c r="Q13" s="590"/>
      <c r="R13" s="590"/>
      <c r="S13" s="590"/>
      <c r="T13" s="590"/>
      <c r="U13" s="590"/>
      <c r="V13" s="590"/>
      <c r="W13" s="590"/>
      <c r="X13" s="590"/>
      <c r="Y13" s="590"/>
      <c r="Z13" s="590"/>
      <c r="AA13" s="590"/>
      <c r="AB13" s="590"/>
      <c r="AC13" s="590"/>
      <c r="AD13" s="590"/>
      <c r="AE13" s="590"/>
      <c r="AF13" s="590"/>
      <c r="AG13" s="590"/>
      <c r="AH13" s="597"/>
      <c r="AI13" s="598"/>
      <c r="AJ13" s="598"/>
      <c r="AK13" s="598"/>
      <c r="AL13" s="598"/>
      <c r="AM13" s="599"/>
      <c r="AN13" s="590"/>
      <c r="AO13" s="590"/>
      <c r="AP13" s="590"/>
      <c r="AQ13" s="590"/>
      <c r="AR13" s="590"/>
      <c r="AS13" s="590"/>
      <c r="AT13" s="590"/>
      <c r="AU13" s="590"/>
      <c r="AV13" s="590"/>
      <c r="AW13" s="590"/>
      <c r="AX13" s="590"/>
      <c r="AY13" s="590"/>
      <c r="AZ13" s="597"/>
      <c r="BA13" s="598"/>
      <c r="BB13" s="598"/>
      <c r="BC13" s="598"/>
      <c r="BD13" s="598"/>
      <c r="BE13" s="599"/>
      <c r="BF13" s="520"/>
      <c r="BG13" s="520"/>
      <c r="BH13" s="520"/>
      <c r="BI13" s="520"/>
      <c r="BJ13" s="520"/>
      <c r="BK13" s="520"/>
      <c r="BL13" s="520"/>
      <c r="BM13" s="520"/>
      <c r="BN13" s="520"/>
      <c r="BO13" s="520"/>
      <c r="BP13" s="520"/>
      <c r="BQ13" s="520"/>
      <c r="BR13" s="520"/>
      <c r="BS13" s="520"/>
      <c r="BT13" s="520"/>
      <c r="BU13" s="520"/>
      <c r="BV13" s="521"/>
      <c r="BX13" s="11"/>
    </row>
    <row r="14" spans="1:76" ht="12" customHeight="1" x14ac:dyDescent="0.15">
      <c r="A14" s="568" t="s">
        <v>514</v>
      </c>
      <c r="B14" s="569"/>
      <c r="C14" s="569"/>
      <c r="D14" s="569"/>
      <c r="E14" s="569"/>
      <c r="F14" s="569"/>
      <c r="G14" s="569"/>
      <c r="H14" s="569"/>
      <c r="I14" s="570"/>
      <c r="J14" s="587" t="s">
        <v>431</v>
      </c>
      <c r="K14" s="587"/>
      <c r="L14" s="587"/>
      <c r="M14" s="587"/>
      <c r="N14" s="587"/>
      <c r="O14" s="587"/>
      <c r="P14" s="587" t="s">
        <v>431</v>
      </c>
      <c r="Q14" s="587"/>
      <c r="R14" s="587"/>
      <c r="S14" s="587"/>
      <c r="T14" s="587"/>
      <c r="U14" s="587"/>
      <c r="V14" s="587" t="s">
        <v>431</v>
      </c>
      <c r="W14" s="587"/>
      <c r="X14" s="587"/>
      <c r="Y14" s="587"/>
      <c r="Z14" s="587"/>
      <c r="AA14" s="587"/>
      <c r="AB14" s="587" t="s">
        <v>431</v>
      </c>
      <c r="AC14" s="587"/>
      <c r="AD14" s="587"/>
      <c r="AE14" s="587"/>
      <c r="AF14" s="587"/>
      <c r="AG14" s="587"/>
      <c r="AH14" s="587" t="s">
        <v>431</v>
      </c>
      <c r="AI14" s="587"/>
      <c r="AJ14" s="587"/>
      <c r="AK14" s="587"/>
      <c r="AL14" s="587"/>
      <c r="AM14" s="587"/>
      <c r="AN14" s="587" t="s">
        <v>431</v>
      </c>
      <c r="AO14" s="587"/>
      <c r="AP14" s="587"/>
      <c r="AQ14" s="587"/>
      <c r="AR14" s="587"/>
      <c r="AS14" s="587"/>
      <c r="AT14" s="587" t="s">
        <v>431</v>
      </c>
      <c r="AU14" s="587"/>
      <c r="AV14" s="587"/>
      <c r="AW14" s="587"/>
      <c r="AX14" s="587"/>
      <c r="AY14" s="587"/>
      <c r="AZ14" s="577" t="s">
        <v>431</v>
      </c>
      <c r="BA14" s="578"/>
      <c r="BB14" s="578"/>
      <c r="BC14" s="578"/>
      <c r="BD14" s="578"/>
      <c r="BE14" s="579"/>
      <c r="BF14" s="522"/>
      <c r="BG14" s="523"/>
      <c r="BH14" s="523"/>
      <c r="BI14" s="523"/>
      <c r="BJ14" s="523"/>
      <c r="BK14" s="523"/>
      <c r="BL14" s="523"/>
      <c r="BM14" s="523"/>
      <c r="BN14" s="523"/>
      <c r="BO14" s="523"/>
      <c r="BP14" s="523"/>
      <c r="BQ14" s="523"/>
      <c r="BR14" s="523"/>
      <c r="BS14" s="523"/>
      <c r="BT14" s="523"/>
      <c r="BU14" s="523"/>
      <c r="BV14" s="524"/>
      <c r="BX14" s="10"/>
    </row>
    <row r="15" spans="1:76" ht="12" customHeight="1" x14ac:dyDescent="0.15">
      <c r="A15" s="571"/>
      <c r="B15" s="572"/>
      <c r="C15" s="572"/>
      <c r="D15" s="572"/>
      <c r="E15" s="572"/>
      <c r="F15" s="572"/>
      <c r="G15" s="572"/>
      <c r="H15" s="572"/>
      <c r="I15" s="573"/>
      <c r="J15" s="566">
        <f>SUM(P15:BE16)</f>
        <v>782033</v>
      </c>
      <c r="K15" s="566"/>
      <c r="L15" s="566"/>
      <c r="M15" s="566"/>
      <c r="N15" s="566"/>
      <c r="O15" s="566"/>
      <c r="P15" s="580">
        <v>5959</v>
      </c>
      <c r="Q15" s="580"/>
      <c r="R15" s="580"/>
      <c r="S15" s="580"/>
      <c r="T15" s="580"/>
      <c r="U15" s="580"/>
      <c r="V15" s="580">
        <v>567154</v>
      </c>
      <c r="W15" s="580"/>
      <c r="X15" s="580"/>
      <c r="Y15" s="580"/>
      <c r="Z15" s="580"/>
      <c r="AA15" s="580"/>
      <c r="AB15" s="580">
        <v>208920</v>
      </c>
      <c r="AC15" s="580"/>
      <c r="AD15" s="580"/>
      <c r="AE15" s="580"/>
      <c r="AF15" s="580"/>
      <c r="AG15" s="580"/>
      <c r="AH15" s="582"/>
      <c r="AI15" s="582"/>
      <c r="AJ15" s="582"/>
      <c r="AK15" s="582"/>
      <c r="AL15" s="582"/>
      <c r="AM15" s="582"/>
      <c r="AN15" s="582"/>
      <c r="AO15" s="582"/>
      <c r="AP15" s="582"/>
      <c r="AQ15" s="582"/>
      <c r="AR15" s="582"/>
      <c r="AS15" s="582"/>
      <c r="AT15" s="582"/>
      <c r="AU15" s="582"/>
      <c r="AV15" s="582"/>
      <c r="AW15" s="582"/>
      <c r="AX15" s="582"/>
      <c r="AY15" s="582"/>
      <c r="AZ15" s="584"/>
      <c r="BA15" s="585"/>
      <c r="BB15" s="585"/>
      <c r="BC15" s="585"/>
      <c r="BD15" s="585"/>
      <c r="BE15" s="586"/>
      <c r="BF15" s="525" t="s">
        <v>515</v>
      </c>
      <c r="BG15" s="526"/>
      <c r="BH15" s="526"/>
      <c r="BI15" s="526"/>
      <c r="BJ15" s="526"/>
      <c r="BK15" s="526"/>
      <c r="BL15" s="526"/>
      <c r="BM15" s="526"/>
      <c r="BN15" s="526"/>
      <c r="BO15" s="526"/>
      <c r="BP15" s="526"/>
      <c r="BQ15" s="526"/>
      <c r="BR15" s="526"/>
      <c r="BS15" s="526"/>
      <c r="BT15" s="526"/>
      <c r="BU15" s="526"/>
      <c r="BV15" s="527"/>
      <c r="BX15" s="10"/>
    </row>
    <row r="16" spans="1:76" ht="12" customHeight="1" x14ac:dyDescent="0.15">
      <c r="A16" s="574"/>
      <c r="B16" s="575"/>
      <c r="C16" s="575"/>
      <c r="D16" s="575"/>
      <c r="E16" s="575"/>
      <c r="F16" s="575"/>
      <c r="G16" s="575"/>
      <c r="H16" s="575"/>
      <c r="I16" s="576"/>
      <c r="J16" s="567"/>
      <c r="K16" s="567"/>
      <c r="L16" s="567"/>
      <c r="M16" s="567"/>
      <c r="N16" s="567"/>
      <c r="O16" s="567"/>
      <c r="P16" s="581"/>
      <c r="Q16" s="581"/>
      <c r="R16" s="581"/>
      <c r="S16" s="581"/>
      <c r="T16" s="581"/>
      <c r="U16" s="581"/>
      <c r="V16" s="581"/>
      <c r="W16" s="581"/>
      <c r="X16" s="581"/>
      <c r="Y16" s="581"/>
      <c r="Z16" s="581"/>
      <c r="AA16" s="581"/>
      <c r="AB16" s="581"/>
      <c r="AC16" s="581"/>
      <c r="AD16" s="581"/>
      <c r="AE16" s="581"/>
      <c r="AF16" s="581"/>
      <c r="AG16" s="581"/>
      <c r="AH16" s="583"/>
      <c r="AI16" s="583"/>
      <c r="AJ16" s="583"/>
      <c r="AK16" s="583"/>
      <c r="AL16" s="583"/>
      <c r="AM16" s="583"/>
      <c r="AN16" s="583"/>
      <c r="AO16" s="583"/>
      <c r="AP16" s="583"/>
      <c r="AQ16" s="583"/>
      <c r="AR16" s="583"/>
      <c r="AS16" s="583"/>
      <c r="AT16" s="583"/>
      <c r="AU16" s="583"/>
      <c r="AV16" s="583"/>
      <c r="AW16" s="583"/>
      <c r="AX16" s="583"/>
      <c r="AY16" s="583"/>
      <c r="AZ16" s="539"/>
      <c r="BA16" s="540"/>
      <c r="BB16" s="540"/>
      <c r="BC16" s="540"/>
      <c r="BD16" s="540"/>
      <c r="BE16" s="541"/>
      <c r="BF16" s="528"/>
      <c r="BG16" s="529"/>
      <c r="BH16" s="529"/>
      <c r="BI16" s="529"/>
      <c r="BJ16" s="529"/>
      <c r="BK16" s="529"/>
      <c r="BL16" s="529"/>
      <c r="BM16" s="529"/>
      <c r="BN16" s="529"/>
      <c r="BO16" s="529"/>
      <c r="BP16" s="529"/>
      <c r="BQ16" s="529"/>
      <c r="BR16" s="529"/>
      <c r="BS16" s="529"/>
      <c r="BT16" s="529"/>
      <c r="BU16" s="529"/>
      <c r="BV16" s="530"/>
      <c r="BX16" s="10"/>
    </row>
    <row r="17" spans="1:76" ht="12" customHeight="1" x14ac:dyDescent="0.15">
      <c r="A17" s="545" t="s">
        <v>516</v>
      </c>
      <c r="B17" s="545"/>
      <c r="C17" s="545"/>
      <c r="D17" s="545"/>
      <c r="E17" s="545"/>
      <c r="F17" s="545"/>
      <c r="G17" s="545"/>
      <c r="H17" s="545"/>
      <c r="I17" s="545"/>
      <c r="J17" s="566">
        <f>SUM(P17:BE18)</f>
        <v>0</v>
      </c>
      <c r="K17" s="566"/>
      <c r="L17" s="566"/>
      <c r="M17" s="566"/>
      <c r="N17" s="566"/>
      <c r="O17" s="566"/>
      <c r="P17" s="543"/>
      <c r="Q17" s="543"/>
      <c r="R17" s="543"/>
      <c r="S17" s="543"/>
      <c r="T17" s="543"/>
      <c r="U17" s="543"/>
      <c r="V17" s="543"/>
      <c r="W17" s="543"/>
      <c r="X17" s="543"/>
      <c r="Y17" s="543"/>
      <c r="Z17" s="543"/>
      <c r="AA17" s="543"/>
      <c r="AB17" s="543"/>
      <c r="AC17" s="543"/>
      <c r="AD17" s="543"/>
      <c r="AE17" s="543"/>
      <c r="AF17" s="543"/>
      <c r="AG17" s="543"/>
      <c r="AH17" s="543"/>
      <c r="AI17" s="543"/>
      <c r="AJ17" s="543"/>
      <c r="AK17" s="543"/>
      <c r="AL17" s="543"/>
      <c r="AM17" s="543"/>
      <c r="AN17" s="543"/>
      <c r="AO17" s="543"/>
      <c r="AP17" s="543"/>
      <c r="AQ17" s="543"/>
      <c r="AR17" s="543"/>
      <c r="AS17" s="543"/>
      <c r="AT17" s="543"/>
      <c r="AU17" s="543"/>
      <c r="AV17" s="543"/>
      <c r="AW17" s="543"/>
      <c r="AX17" s="543"/>
      <c r="AY17" s="543"/>
      <c r="AZ17" s="536"/>
      <c r="BA17" s="537"/>
      <c r="BB17" s="537"/>
      <c r="BC17" s="537"/>
      <c r="BD17" s="537"/>
      <c r="BE17" s="538"/>
      <c r="BF17" s="492"/>
      <c r="BG17" s="493"/>
      <c r="BH17" s="493"/>
      <c r="BI17" s="493"/>
      <c r="BJ17" s="493"/>
      <c r="BK17" s="493"/>
      <c r="BL17" s="493"/>
      <c r="BM17" s="493"/>
      <c r="BN17" s="493"/>
      <c r="BO17" s="493"/>
      <c r="BP17" s="493"/>
      <c r="BQ17" s="493"/>
      <c r="BR17" s="493"/>
      <c r="BS17" s="493"/>
      <c r="BT17" s="493"/>
      <c r="BU17" s="493"/>
      <c r="BV17" s="494"/>
      <c r="BX17" s="10"/>
    </row>
    <row r="18" spans="1:76" ht="12" customHeight="1" x14ac:dyDescent="0.15">
      <c r="A18" s="545"/>
      <c r="B18" s="545"/>
      <c r="C18" s="545"/>
      <c r="D18" s="545"/>
      <c r="E18" s="545"/>
      <c r="F18" s="545"/>
      <c r="G18" s="545"/>
      <c r="H18" s="545"/>
      <c r="I18" s="545"/>
      <c r="J18" s="567"/>
      <c r="K18" s="567"/>
      <c r="L18" s="567"/>
      <c r="M18" s="567"/>
      <c r="N18" s="567"/>
      <c r="O18" s="567"/>
      <c r="P18" s="543"/>
      <c r="Q18" s="543"/>
      <c r="R18" s="543"/>
      <c r="S18" s="543"/>
      <c r="T18" s="543"/>
      <c r="U18" s="543"/>
      <c r="V18" s="543"/>
      <c r="W18" s="543"/>
      <c r="X18" s="543"/>
      <c r="Y18" s="543"/>
      <c r="Z18" s="543"/>
      <c r="AA18" s="543"/>
      <c r="AB18" s="543"/>
      <c r="AC18" s="543"/>
      <c r="AD18" s="543"/>
      <c r="AE18" s="543"/>
      <c r="AF18" s="543"/>
      <c r="AG18" s="543"/>
      <c r="AH18" s="543"/>
      <c r="AI18" s="543"/>
      <c r="AJ18" s="543"/>
      <c r="AK18" s="543"/>
      <c r="AL18" s="543"/>
      <c r="AM18" s="543"/>
      <c r="AN18" s="543"/>
      <c r="AO18" s="543"/>
      <c r="AP18" s="543"/>
      <c r="AQ18" s="543"/>
      <c r="AR18" s="543"/>
      <c r="AS18" s="543"/>
      <c r="AT18" s="543"/>
      <c r="AU18" s="543"/>
      <c r="AV18" s="543"/>
      <c r="AW18" s="543"/>
      <c r="AX18" s="543"/>
      <c r="AY18" s="543"/>
      <c r="AZ18" s="539"/>
      <c r="BA18" s="540"/>
      <c r="BB18" s="540"/>
      <c r="BC18" s="540"/>
      <c r="BD18" s="540"/>
      <c r="BE18" s="541"/>
      <c r="BF18" s="495"/>
      <c r="BG18" s="496"/>
      <c r="BH18" s="496"/>
      <c r="BI18" s="496"/>
      <c r="BJ18" s="496"/>
      <c r="BK18" s="496"/>
      <c r="BL18" s="496"/>
      <c r="BM18" s="496"/>
      <c r="BN18" s="496"/>
      <c r="BO18" s="496"/>
      <c r="BP18" s="496"/>
      <c r="BQ18" s="496"/>
      <c r="BR18" s="496"/>
      <c r="BS18" s="496"/>
      <c r="BT18" s="496"/>
      <c r="BU18" s="496"/>
      <c r="BV18" s="497"/>
      <c r="BX18" s="10"/>
    </row>
    <row r="19" spans="1:76" ht="12" customHeight="1" x14ac:dyDescent="0.15">
      <c r="A19" s="545" t="s">
        <v>517</v>
      </c>
      <c r="B19" s="545"/>
      <c r="C19" s="545"/>
      <c r="D19" s="545"/>
      <c r="E19" s="545"/>
      <c r="F19" s="545"/>
      <c r="G19" s="545"/>
      <c r="H19" s="545"/>
      <c r="I19" s="545"/>
      <c r="J19" s="566">
        <f>SUM(P19:BE20)</f>
        <v>0</v>
      </c>
      <c r="K19" s="566"/>
      <c r="L19" s="566"/>
      <c r="M19" s="566"/>
      <c r="N19" s="566"/>
      <c r="O19" s="566"/>
      <c r="P19" s="543"/>
      <c r="Q19" s="543"/>
      <c r="R19" s="543"/>
      <c r="S19" s="543"/>
      <c r="T19" s="543"/>
      <c r="U19" s="543"/>
      <c r="V19" s="543"/>
      <c r="W19" s="543"/>
      <c r="X19" s="543"/>
      <c r="Y19" s="543"/>
      <c r="Z19" s="543"/>
      <c r="AA19" s="543"/>
      <c r="AB19" s="543"/>
      <c r="AC19" s="543"/>
      <c r="AD19" s="543"/>
      <c r="AE19" s="543"/>
      <c r="AF19" s="543"/>
      <c r="AG19" s="543"/>
      <c r="AH19" s="543"/>
      <c r="AI19" s="543"/>
      <c r="AJ19" s="543"/>
      <c r="AK19" s="543"/>
      <c r="AL19" s="543"/>
      <c r="AM19" s="543"/>
      <c r="AN19" s="543"/>
      <c r="AO19" s="543"/>
      <c r="AP19" s="543"/>
      <c r="AQ19" s="543"/>
      <c r="AR19" s="543"/>
      <c r="AS19" s="543"/>
      <c r="AT19" s="543"/>
      <c r="AU19" s="543"/>
      <c r="AV19" s="543"/>
      <c r="AW19" s="543"/>
      <c r="AX19" s="543"/>
      <c r="AY19" s="543"/>
      <c r="AZ19" s="536"/>
      <c r="BA19" s="537"/>
      <c r="BB19" s="537"/>
      <c r="BC19" s="537"/>
      <c r="BD19" s="537"/>
      <c r="BE19" s="538"/>
      <c r="BF19" s="492"/>
      <c r="BG19" s="493"/>
      <c r="BH19" s="493"/>
      <c r="BI19" s="493"/>
      <c r="BJ19" s="493"/>
      <c r="BK19" s="493"/>
      <c r="BL19" s="493"/>
      <c r="BM19" s="493"/>
      <c r="BN19" s="493"/>
      <c r="BO19" s="493"/>
      <c r="BP19" s="493"/>
      <c r="BQ19" s="493"/>
      <c r="BR19" s="493"/>
      <c r="BS19" s="493"/>
      <c r="BT19" s="493"/>
      <c r="BU19" s="493"/>
      <c r="BV19" s="494"/>
      <c r="BX19" s="10"/>
    </row>
    <row r="20" spans="1:76" ht="12" customHeight="1" x14ac:dyDescent="0.15">
      <c r="A20" s="545"/>
      <c r="B20" s="545"/>
      <c r="C20" s="545"/>
      <c r="D20" s="545"/>
      <c r="E20" s="545"/>
      <c r="F20" s="545"/>
      <c r="G20" s="545"/>
      <c r="H20" s="545"/>
      <c r="I20" s="545"/>
      <c r="J20" s="567"/>
      <c r="K20" s="567"/>
      <c r="L20" s="567"/>
      <c r="M20" s="567"/>
      <c r="N20" s="567"/>
      <c r="O20" s="567"/>
      <c r="P20" s="543"/>
      <c r="Q20" s="543"/>
      <c r="R20" s="543"/>
      <c r="S20" s="543"/>
      <c r="T20" s="543"/>
      <c r="U20" s="543"/>
      <c r="V20" s="543"/>
      <c r="W20" s="543"/>
      <c r="X20" s="543"/>
      <c r="Y20" s="543"/>
      <c r="Z20" s="543"/>
      <c r="AA20" s="543"/>
      <c r="AB20" s="543"/>
      <c r="AC20" s="543"/>
      <c r="AD20" s="543"/>
      <c r="AE20" s="543"/>
      <c r="AF20" s="543"/>
      <c r="AG20" s="543"/>
      <c r="AH20" s="543"/>
      <c r="AI20" s="543"/>
      <c r="AJ20" s="543"/>
      <c r="AK20" s="543"/>
      <c r="AL20" s="543"/>
      <c r="AM20" s="543"/>
      <c r="AN20" s="543"/>
      <c r="AO20" s="543"/>
      <c r="AP20" s="543"/>
      <c r="AQ20" s="543"/>
      <c r="AR20" s="543"/>
      <c r="AS20" s="543"/>
      <c r="AT20" s="543"/>
      <c r="AU20" s="543"/>
      <c r="AV20" s="543"/>
      <c r="AW20" s="543"/>
      <c r="AX20" s="543"/>
      <c r="AY20" s="543"/>
      <c r="AZ20" s="539"/>
      <c r="BA20" s="540"/>
      <c r="BB20" s="540"/>
      <c r="BC20" s="540"/>
      <c r="BD20" s="540"/>
      <c r="BE20" s="541"/>
      <c r="BF20" s="495"/>
      <c r="BG20" s="496"/>
      <c r="BH20" s="496"/>
      <c r="BI20" s="496"/>
      <c r="BJ20" s="496"/>
      <c r="BK20" s="496"/>
      <c r="BL20" s="496"/>
      <c r="BM20" s="496"/>
      <c r="BN20" s="496"/>
      <c r="BO20" s="496"/>
      <c r="BP20" s="496"/>
      <c r="BQ20" s="496"/>
      <c r="BR20" s="496"/>
      <c r="BS20" s="496"/>
      <c r="BT20" s="496"/>
      <c r="BU20" s="496"/>
      <c r="BV20" s="497"/>
      <c r="BX20" s="10"/>
    </row>
    <row r="21" spans="1:76" ht="12" customHeight="1" x14ac:dyDescent="0.15">
      <c r="A21" s="545"/>
      <c r="B21" s="545"/>
      <c r="C21" s="545" t="s">
        <v>518</v>
      </c>
      <c r="D21" s="545"/>
      <c r="E21" s="545"/>
      <c r="F21" s="545"/>
      <c r="G21" s="545"/>
      <c r="H21" s="545"/>
      <c r="I21" s="545"/>
      <c r="J21" s="566">
        <f>SUM(P21:BE22)</f>
        <v>28</v>
      </c>
      <c r="K21" s="566"/>
      <c r="L21" s="566"/>
      <c r="M21" s="566"/>
      <c r="N21" s="566"/>
      <c r="O21" s="566"/>
      <c r="P21" s="543"/>
      <c r="Q21" s="543"/>
      <c r="R21" s="543"/>
      <c r="S21" s="543"/>
      <c r="T21" s="543"/>
      <c r="U21" s="543"/>
      <c r="V21" s="543">
        <v>20</v>
      </c>
      <c r="W21" s="543"/>
      <c r="X21" s="543"/>
      <c r="Y21" s="543"/>
      <c r="Z21" s="543"/>
      <c r="AA21" s="543"/>
      <c r="AB21" s="543">
        <v>8</v>
      </c>
      <c r="AC21" s="543"/>
      <c r="AD21" s="543"/>
      <c r="AE21" s="543"/>
      <c r="AF21" s="543"/>
      <c r="AG21" s="543"/>
      <c r="AH21" s="543"/>
      <c r="AI21" s="543"/>
      <c r="AJ21" s="543"/>
      <c r="AK21" s="543"/>
      <c r="AL21" s="543"/>
      <c r="AM21" s="543"/>
      <c r="AN21" s="543"/>
      <c r="AO21" s="543"/>
      <c r="AP21" s="543"/>
      <c r="AQ21" s="543"/>
      <c r="AR21" s="543"/>
      <c r="AS21" s="543"/>
      <c r="AT21" s="543"/>
      <c r="AU21" s="543"/>
      <c r="AV21" s="543"/>
      <c r="AW21" s="543"/>
      <c r="AX21" s="543"/>
      <c r="AY21" s="543"/>
      <c r="AZ21" s="536"/>
      <c r="BA21" s="537"/>
      <c r="BB21" s="537"/>
      <c r="BC21" s="537"/>
      <c r="BD21" s="537"/>
      <c r="BE21" s="538"/>
      <c r="BF21" s="486" t="s">
        <v>519</v>
      </c>
      <c r="BG21" s="487"/>
      <c r="BH21" s="487"/>
      <c r="BI21" s="487"/>
      <c r="BJ21" s="487"/>
      <c r="BK21" s="487"/>
      <c r="BL21" s="487"/>
      <c r="BM21" s="487"/>
      <c r="BN21" s="487"/>
      <c r="BO21" s="487"/>
      <c r="BP21" s="487"/>
      <c r="BQ21" s="487"/>
      <c r="BR21" s="487"/>
      <c r="BS21" s="487"/>
      <c r="BT21" s="487"/>
      <c r="BU21" s="487"/>
      <c r="BV21" s="488"/>
      <c r="BX21" s="10"/>
    </row>
    <row r="22" spans="1:76" ht="12" customHeight="1" x14ac:dyDescent="0.15">
      <c r="A22" s="545"/>
      <c r="B22" s="545"/>
      <c r="C22" s="545"/>
      <c r="D22" s="545"/>
      <c r="E22" s="545"/>
      <c r="F22" s="545"/>
      <c r="G22" s="545"/>
      <c r="H22" s="545"/>
      <c r="I22" s="545"/>
      <c r="J22" s="567"/>
      <c r="K22" s="567"/>
      <c r="L22" s="567"/>
      <c r="M22" s="567"/>
      <c r="N22" s="567"/>
      <c r="O22" s="567"/>
      <c r="P22" s="543"/>
      <c r="Q22" s="543"/>
      <c r="R22" s="543"/>
      <c r="S22" s="543"/>
      <c r="T22" s="543"/>
      <c r="U22" s="543"/>
      <c r="V22" s="543"/>
      <c r="W22" s="543"/>
      <c r="X22" s="543"/>
      <c r="Y22" s="543"/>
      <c r="Z22" s="543"/>
      <c r="AA22" s="543"/>
      <c r="AB22" s="543"/>
      <c r="AC22" s="543"/>
      <c r="AD22" s="543"/>
      <c r="AE22" s="543"/>
      <c r="AF22" s="543"/>
      <c r="AG22" s="543"/>
      <c r="AH22" s="543"/>
      <c r="AI22" s="543"/>
      <c r="AJ22" s="543"/>
      <c r="AK22" s="543"/>
      <c r="AL22" s="543"/>
      <c r="AM22" s="543"/>
      <c r="AN22" s="543"/>
      <c r="AO22" s="543"/>
      <c r="AP22" s="543"/>
      <c r="AQ22" s="543"/>
      <c r="AR22" s="543"/>
      <c r="AS22" s="543"/>
      <c r="AT22" s="543"/>
      <c r="AU22" s="543"/>
      <c r="AV22" s="543"/>
      <c r="AW22" s="543"/>
      <c r="AX22" s="543"/>
      <c r="AY22" s="543"/>
      <c r="AZ22" s="539"/>
      <c r="BA22" s="540"/>
      <c r="BB22" s="540"/>
      <c r="BC22" s="540"/>
      <c r="BD22" s="540"/>
      <c r="BE22" s="541"/>
      <c r="BF22" s="489"/>
      <c r="BG22" s="490"/>
      <c r="BH22" s="490"/>
      <c r="BI22" s="490"/>
      <c r="BJ22" s="490"/>
      <c r="BK22" s="490"/>
      <c r="BL22" s="490"/>
      <c r="BM22" s="490"/>
      <c r="BN22" s="490"/>
      <c r="BO22" s="490"/>
      <c r="BP22" s="490"/>
      <c r="BQ22" s="490"/>
      <c r="BR22" s="490"/>
      <c r="BS22" s="490"/>
      <c r="BT22" s="490"/>
      <c r="BU22" s="490"/>
      <c r="BV22" s="491"/>
      <c r="BX22" s="10"/>
    </row>
    <row r="23" spans="1:76" ht="12" customHeight="1" x14ac:dyDescent="0.15">
      <c r="A23" s="545"/>
      <c r="B23" s="545"/>
      <c r="C23" s="565" t="s">
        <v>520</v>
      </c>
      <c r="D23" s="565"/>
      <c r="E23" s="565"/>
      <c r="F23" s="565"/>
      <c r="G23" s="565"/>
      <c r="H23" s="565"/>
      <c r="I23" s="565"/>
      <c r="J23" s="566">
        <f>SUM(P23:BE24)</f>
        <v>0</v>
      </c>
      <c r="K23" s="566"/>
      <c r="L23" s="566"/>
      <c r="M23" s="566"/>
      <c r="N23" s="566"/>
      <c r="O23" s="566"/>
      <c r="P23" s="543"/>
      <c r="Q23" s="543"/>
      <c r="R23" s="543"/>
      <c r="S23" s="543"/>
      <c r="T23" s="543"/>
      <c r="U23" s="543"/>
      <c r="V23" s="543"/>
      <c r="W23" s="543"/>
      <c r="X23" s="543"/>
      <c r="Y23" s="543"/>
      <c r="Z23" s="543"/>
      <c r="AA23" s="543"/>
      <c r="AB23" s="543"/>
      <c r="AC23" s="543"/>
      <c r="AD23" s="543"/>
      <c r="AE23" s="543"/>
      <c r="AF23" s="543"/>
      <c r="AG23" s="543"/>
      <c r="AH23" s="543"/>
      <c r="AI23" s="543"/>
      <c r="AJ23" s="543"/>
      <c r="AK23" s="543"/>
      <c r="AL23" s="543"/>
      <c r="AM23" s="543"/>
      <c r="AN23" s="543"/>
      <c r="AO23" s="543"/>
      <c r="AP23" s="543"/>
      <c r="AQ23" s="543"/>
      <c r="AR23" s="543"/>
      <c r="AS23" s="543"/>
      <c r="AT23" s="543"/>
      <c r="AU23" s="543"/>
      <c r="AV23" s="543"/>
      <c r="AW23" s="543"/>
      <c r="AX23" s="543"/>
      <c r="AY23" s="543"/>
      <c r="AZ23" s="536"/>
      <c r="BA23" s="537"/>
      <c r="BB23" s="537"/>
      <c r="BC23" s="537"/>
      <c r="BD23" s="537"/>
      <c r="BE23" s="538"/>
      <c r="BF23" s="492"/>
      <c r="BG23" s="493"/>
      <c r="BH23" s="493"/>
      <c r="BI23" s="493"/>
      <c r="BJ23" s="493"/>
      <c r="BK23" s="493"/>
      <c r="BL23" s="493"/>
      <c r="BM23" s="493"/>
      <c r="BN23" s="493"/>
      <c r="BO23" s="493"/>
      <c r="BP23" s="493"/>
      <c r="BQ23" s="493"/>
      <c r="BR23" s="493"/>
      <c r="BS23" s="493"/>
      <c r="BT23" s="493"/>
      <c r="BU23" s="493"/>
      <c r="BV23" s="494"/>
      <c r="BX23" s="10"/>
    </row>
    <row r="24" spans="1:76" ht="12" customHeight="1" x14ac:dyDescent="0.15">
      <c r="A24" s="545"/>
      <c r="B24" s="545"/>
      <c r="C24" s="565"/>
      <c r="D24" s="565"/>
      <c r="E24" s="565"/>
      <c r="F24" s="565"/>
      <c r="G24" s="565"/>
      <c r="H24" s="565"/>
      <c r="I24" s="565"/>
      <c r="J24" s="567"/>
      <c r="K24" s="567"/>
      <c r="L24" s="567"/>
      <c r="M24" s="567"/>
      <c r="N24" s="567"/>
      <c r="O24" s="567"/>
      <c r="P24" s="543"/>
      <c r="Q24" s="543"/>
      <c r="R24" s="543"/>
      <c r="S24" s="543"/>
      <c r="T24" s="543"/>
      <c r="U24" s="543"/>
      <c r="V24" s="543"/>
      <c r="W24" s="543"/>
      <c r="X24" s="543"/>
      <c r="Y24" s="543"/>
      <c r="Z24" s="543"/>
      <c r="AA24" s="543"/>
      <c r="AB24" s="543"/>
      <c r="AC24" s="543"/>
      <c r="AD24" s="543"/>
      <c r="AE24" s="543"/>
      <c r="AF24" s="543"/>
      <c r="AG24" s="543"/>
      <c r="AH24" s="543"/>
      <c r="AI24" s="543"/>
      <c r="AJ24" s="543"/>
      <c r="AK24" s="543"/>
      <c r="AL24" s="543"/>
      <c r="AM24" s="543"/>
      <c r="AN24" s="543"/>
      <c r="AO24" s="543"/>
      <c r="AP24" s="543"/>
      <c r="AQ24" s="543"/>
      <c r="AR24" s="543"/>
      <c r="AS24" s="543"/>
      <c r="AT24" s="543"/>
      <c r="AU24" s="543"/>
      <c r="AV24" s="543"/>
      <c r="AW24" s="543"/>
      <c r="AX24" s="543"/>
      <c r="AY24" s="543"/>
      <c r="AZ24" s="539"/>
      <c r="BA24" s="540"/>
      <c r="BB24" s="540"/>
      <c r="BC24" s="540"/>
      <c r="BD24" s="540"/>
      <c r="BE24" s="541"/>
      <c r="BF24" s="495"/>
      <c r="BG24" s="496"/>
      <c r="BH24" s="496"/>
      <c r="BI24" s="496"/>
      <c r="BJ24" s="496"/>
      <c r="BK24" s="496"/>
      <c r="BL24" s="496"/>
      <c r="BM24" s="496"/>
      <c r="BN24" s="496"/>
      <c r="BO24" s="496"/>
      <c r="BP24" s="496"/>
      <c r="BQ24" s="496"/>
      <c r="BR24" s="496"/>
      <c r="BS24" s="496"/>
      <c r="BT24" s="496"/>
      <c r="BU24" s="496"/>
      <c r="BV24" s="497"/>
      <c r="BX24" s="10"/>
    </row>
    <row r="25" spans="1:76" ht="12" customHeight="1" x14ac:dyDescent="0.15">
      <c r="A25" s="545"/>
      <c r="B25" s="545"/>
      <c r="C25" s="545" t="s">
        <v>485</v>
      </c>
      <c r="D25" s="545"/>
      <c r="E25" s="545"/>
      <c r="F25" s="545"/>
      <c r="G25" s="545"/>
      <c r="H25" s="545"/>
      <c r="I25" s="545"/>
      <c r="J25" s="566">
        <f>SUM(P25:BE26)</f>
        <v>10186</v>
      </c>
      <c r="K25" s="566"/>
      <c r="L25" s="566"/>
      <c r="M25" s="566"/>
      <c r="N25" s="566"/>
      <c r="O25" s="566"/>
      <c r="P25" s="543">
        <v>10186</v>
      </c>
      <c r="Q25" s="543"/>
      <c r="R25" s="543"/>
      <c r="S25" s="543"/>
      <c r="T25" s="543"/>
      <c r="U25" s="543"/>
      <c r="V25" s="543"/>
      <c r="W25" s="543"/>
      <c r="X25" s="543"/>
      <c r="Y25" s="543"/>
      <c r="Z25" s="543"/>
      <c r="AA25" s="543"/>
      <c r="AB25" s="543"/>
      <c r="AC25" s="543"/>
      <c r="AD25" s="543"/>
      <c r="AE25" s="543"/>
      <c r="AF25" s="543"/>
      <c r="AG25" s="543"/>
      <c r="AH25" s="543"/>
      <c r="AI25" s="543"/>
      <c r="AJ25" s="543"/>
      <c r="AK25" s="543"/>
      <c r="AL25" s="543"/>
      <c r="AM25" s="543"/>
      <c r="AN25" s="543"/>
      <c r="AO25" s="543"/>
      <c r="AP25" s="543"/>
      <c r="AQ25" s="543"/>
      <c r="AR25" s="543"/>
      <c r="AS25" s="543"/>
      <c r="AT25" s="543"/>
      <c r="AU25" s="543"/>
      <c r="AV25" s="543"/>
      <c r="AW25" s="543"/>
      <c r="AX25" s="543"/>
      <c r="AY25" s="543"/>
      <c r="AZ25" s="536"/>
      <c r="BA25" s="537"/>
      <c r="BB25" s="537"/>
      <c r="BC25" s="537"/>
      <c r="BD25" s="537"/>
      <c r="BE25" s="538"/>
      <c r="BF25" s="486" t="s">
        <v>521</v>
      </c>
      <c r="BG25" s="487"/>
      <c r="BH25" s="487"/>
      <c r="BI25" s="487"/>
      <c r="BJ25" s="487"/>
      <c r="BK25" s="487"/>
      <c r="BL25" s="487"/>
      <c r="BM25" s="487"/>
      <c r="BN25" s="487"/>
      <c r="BO25" s="487"/>
      <c r="BP25" s="487"/>
      <c r="BQ25" s="487"/>
      <c r="BR25" s="487"/>
      <c r="BS25" s="487"/>
      <c r="BT25" s="487"/>
      <c r="BU25" s="487"/>
      <c r="BV25" s="488"/>
      <c r="BX25" s="10"/>
    </row>
    <row r="26" spans="1:76" ht="12" customHeight="1" x14ac:dyDescent="0.15">
      <c r="A26" s="545"/>
      <c r="B26" s="545"/>
      <c r="C26" s="545"/>
      <c r="D26" s="545"/>
      <c r="E26" s="545"/>
      <c r="F26" s="545"/>
      <c r="G26" s="545"/>
      <c r="H26" s="545"/>
      <c r="I26" s="545"/>
      <c r="J26" s="567"/>
      <c r="K26" s="567"/>
      <c r="L26" s="567"/>
      <c r="M26" s="567"/>
      <c r="N26" s="567"/>
      <c r="O26" s="567"/>
      <c r="P26" s="543"/>
      <c r="Q26" s="543"/>
      <c r="R26" s="543"/>
      <c r="S26" s="543"/>
      <c r="T26" s="543"/>
      <c r="U26" s="543"/>
      <c r="V26" s="543"/>
      <c r="W26" s="543"/>
      <c r="X26" s="543"/>
      <c r="Y26" s="543"/>
      <c r="Z26" s="543"/>
      <c r="AA26" s="543"/>
      <c r="AB26" s="543"/>
      <c r="AC26" s="543"/>
      <c r="AD26" s="543"/>
      <c r="AE26" s="543"/>
      <c r="AF26" s="543"/>
      <c r="AG26" s="543"/>
      <c r="AH26" s="543"/>
      <c r="AI26" s="543"/>
      <c r="AJ26" s="543"/>
      <c r="AK26" s="543"/>
      <c r="AL26" s="543"/>
      <c r="AM26" s="543"/>
      <c r="AN26" s="543"/>
      <c r="AO26" s="543"/>
      <c r="AP26" s="543"/>
      <c r="AQ26" s="543"/>
      <c r="AR26" s="543"/>
      <c r="AS26" s="543"/>
      <c r="AT26" s="543"/>
      <c r="AU26" s="543"/>
      <c r="AV26" s="543"/>
      <c r="AW26" s="543"/>
      <c r="AX26" s="543"/>
      <c r="AY26" s="543"/>
      <c r="AZ26" s="539"/>
      <c r="BA26" s="540"/>
      <c r="BB26" s="540"/>
      <c r="BC26" s="540"/>
      <c r="BD26" s="540"/>
      <c r="BE26" s="541"/>
      <c r="BF26" s="489"/>
      <c r="BG26" s="490"/>
      <c r="BH26" s="490"/>
      <c r="BI26" s="490"/>
      <c r="BJ26" s="490"/>
      <c r="BK26" s="490"/>
      <c r="BL26" s="490"/>
      <c r="BM26" s="490"/>
      <c r="BN26" s="490"/>
      <c r="BO26" s="490"/>
      <c r="BP26" s="490"/>
      <c r="BQ26" s="490"/>
      <c r="BR26" s="490"/>
      <c r="BS26" s="490"/>
      <c r="BT26" s="490"/>
      <c r="BU26" s="490"/>
      <c r="BV26" s="491"/>
      <c r="BX26" s="10"/>
    </row>
    <row r="27" spans="1:76" ht="12" customHeight="1" x14ac:dyDescent="0.15">
      <c r="A27" s="545"/>
      <c r="B27" s="545"/>
      <c r="C27" s="545" t="s">
        <v>522</v>
      </c>
      <c r="D27" s="545"/>
      <c r="E27" s="545"/>
      <c r="F27" s="545"/>
      <c r="G27" s="545"/>
      <c r="H27" s="545"/>
      <c r="I27" s="545"/>
      <c r="J27" s="566">
        <f>SUM(P27:BE28)</f>
        <v>7505</v>
      </c>
      <c r="K27" s="566"/>
      <c r="L27" s="566"/>
      <c r="M27" s="566"/>
      <c r="N27" s="566"/>
      <c r="O27" s="566"/>
      <c r="P27" s="543"/>
      <c r="Q27" s="543"/>
      <c r="R27" s="543"/>
      <c r="S27" s="543"/>
      <c r="T27" s="543"/>
      <c r="U27" s="543"/>
      <c r="V27" s="543">
        <v>5243</v>
      </c>
      <c r="W27" s="543"/>
      <c r="X27" s="543"/>
      <c r="Y27" s="543"/>
      <c r="Z27" s="543"/>
      <c r="AA27" s="543"/>
      <c r="AB27" s="543">
        <v>2262</v>
      </c>
      <c r="AC27" s="543"/>
      <c r="AD27" s="543"/>
      <c r="AE27" s="543"/>
      <c r="AF27" s="543"/>
      <c r="AG27" s="543"/>
      <c r="AH27" s="543"/>
      <c r="AI27" s="543"/>
      <c r="AJ27" s="543"/>
      <c r="AK27" s="543"/>
      <c r="AL27" s="543"/>
      <c r="AM27" s="543"/>
      <c r="AN27" s="543"/>
      <c r="AO27" s="543"/>
      <c r="AP27" s="543"/>
      <c r="AQ27" s="543"/>
      <c r="AR27" s="543"/>
      <c r="AS27" s="543"/>
      <c r="AT27" s="543"/>
      <c r="AU27" s="543"/>
      <c r="AV27" s="543"/>
      <c r="AW27" s="543"/>
      <c r="AX27" s="543"/>
      <c r="AY27" s="543"/>
      <c r="AZ27" s="536"/>
      <c r="BA27" s="537"/>
      <c r="BB27" s="537"/>
      <c r="BC27" s="537"/>
      <c r="BD27" s="537"/>
      <c r="BE27" s="538"/>
      <c r="BF27" s="507" t="s">
        <v>523</v>
      </c>
      <c r="BG27" s="508"/>
      <c r="BH27" s="508"/>
      <c r="BI27" s="508"/>
      <c r="BJ27" s="508"/>
      <c r="BK27" s="508"/>
      <c r="BL27" s="508"/>
      <c r="BM27" s="508"/>
      <c r="BN27" s="508"/>
      <c r="BO27" s="508"/>
      <c r="BP27" s="508"/>
      <c r="BQ27" s="508"/>
      <c r="BR27" s="508"/>
      <c r="BS27" s="508"/>
      <c r="BT27" s="508"/>
      <c r="BU27" s="508"/>
      <c r="BV27" s="509"/>
      <c r="BX27" s="10"/>
    </row>
    <row r="28" spans="1:76" ht="12" customHeight="1" x14ac:dyDescent="0.15">
      <c r="A28" s="545"/>
      <c r="B28" s="545"/>
      <c r="C28" s="545"/>
      <c r="D28" s="545"/>
      <c r="E28" s="545"/>
      <c r="F28" s="545"/>
      <c r="G28" s="545"/>
      <c r="H28" s="545"/>
      <c r="I28" s="545"/>
      <c r="J28" s="567"/>
      <c r="K28" s="567"/>
      <c r="L28" s="567"/>
      <c r="M28" s="567"/>
      <c r="N28" s="567"/>
      <c r="O28" s="567"/>
      <c r="P28" s="543"/>
      <c r="Q28" s="543"/>
      <c r="R28" s="543"/>
      <c r="S28" s="543"/>
      <c r="T28" s="543"/>
      <c r="U28" s="543"/>
      <c r="V28" s="543"/>
      <c r="W28" s="543"/>
      <c r="X28" s="543"/>
      <c r="Y28" s="543"/>
      <c r="Z28" s="543"/>
      <c r="AA28" s="543"/>
      <c r="AB28" s="543"/>
      <c r="AC28" s="543"/>
      <c r="AD28" s="543"/>
      <c r="AE28" s="543"/>
      <c r="AF28" s="543"/>
      <c r="AG28" s="543"/>
      <c r="AH28" s="543"/>
      <c r="AI28" s="543"/>
      <c r="AJ28" s="543"/>
      <c r="AK28" s="543"/>
      <c r="AL28" s="543"/>
      <c r="AM28" s="543"/>
      <c r="AN28" s="543"/>
      <c r="AO28" s="543"/>
      <c r="AP28" s="543"/>
      <c r="AQ28" s="543"/>
      <c r="AR28" s="543"/>
      <c r="AS28" s="543"/>
      <c r="AT28" s="543"/>
      <c r="AU28" s="543"/>
      <c r="AV28" s="543"/>
      <c r="AW28" s="543"/>
      <c r="AX28" s="543"/>
      <c r="AY28" s="543"/>
      <c r="AZ28" s="539"/>
      <c r="BA28" s="540"/>
      <c r="BB28" s="540"/>
      <c r="BC28" s="540"/>
      <c r="BD28" s="540"/>
      <c r="BE28" s="541"/>
      <c r="BF28" s="510"/>
      <c r="BG28" s="511"/>
      <c r="BH28" s="511"/>
      <c r="BI28" s="511"/>
      <c r="BJ28" s="511"/>
      <c r="BK28" s="511"/>
      <c r="BL28" s="511"/>
      <c r="BM28" s="511"/>
      <c r="BN28" s="511"/>
      <c r="BO28" s="511"/>
      <c r="BP28" s="511"/>
      <c r="BQ28" s="511"/>
      <c r="BR28" s="511"/>
      <c r="BS28" s="511"/>
      <c r="BT28" s="511"/>
      <c r="BU28" s="511"/>
      <c r="BV28" s="512"/>
      <c r="BX28" s="10"/>
    </row>
    <row r="29" spans="1:76" ht="12" customHeight="1" x14ac:dyDescent="0.15">
      <c r="A29" s="545"/>
      <c r="B29" s="545"/>
      <c r="C29" s="545" t="s">
        <v>524</v>
      </c>
      <c r="D29" s="545"/>
      <c r="E29" s="545"/>
      <c r="F29" s="545"/>
      <c r="G29" s="545"/>
      <c r="H29" s="545"/>
      <c r="I29" s="545"/>
      <c r="J29" s="566">
        <f>SUM(P29:BE30)</f>
        <v>0</v>
      </c>
      <c r="K29" s="566"/>
      <c r="L29" s="566"/>
      <c r="M29" s="566"/>
      <c r="N29" s="566"/>
      <c r="O29" s="566"/>
      <c r="P29" s="543"/>
      <c r="Q29" s="543"/>
      <c r="R29" s="543"/>
      <c r="S29" s="543"/>
      <c r="T29" s="543"/>
      <c r="U29" s="543"/>
      <c r="V29" s="543"/>
      <c r="W29" s="543"/>
      <c r="X29" s="543"/>
      <c r="Y29" s="543"/>
      <c r="Z29" s="543"/>
      <c r="AA29" s="543"/>
      <c r="AB29" s="543"/>
      <c r="AC29" s="543"/>
      <c r="AD29" s="543"/>
      <c r="AE29" s="543"/>
      <c r="AF29" s="543"/>
      <c r="AG29" s="543"/>
      <c r="AH29" s="543"/>
      <c r="AI29" s="543"/>
      <c r="AJ29" s="543"/>
      <c r="AK29" s="543"/>
      <c r="AL29" s="543"/>
      <c r="AM29" s="543"/>
      <c r="AN29" s="543"/>
      <c r="AO29" s="543"/>
      <c r="AP29" s="543"/>
      <c r="AQ29" s="543"/>
      <c r="AR29" s="543"/>
      <c r="AS29" s="543"/>
      <c r="AT29" s="543"/>
      <c r="AU29" s="543"/>
      <c r="AV29" s="543"/>
      <c r="AW29" s="543"/>
      <c r="AX29" s="543"/>
      <c r="AY29" s="543"/>
      <c r="AZ29" s="536"/>
      <c r="BA29" s="537"/>
      <c r="BB29" s="537"/>
      <c r="BC29" s="537"/>
      <c r="BD29" s="537"/>
      <c r="BE29" s="538"/>
      <c r="BF29" s="492"/>
      <c r="BG29" s="493"/>
      <c r="BH29" s="493"/>
      <c r="BI29" s="493"/>
      <c r="BJ29" s="493"/>
      <c r="BK29" s="493"/>
      <c r="BL29" s="493"/>
      <c r="BM29" s="493"/>
      <c r="BN29" s="493"/>
      <c r="BO29" s="493"/>
      <c r="BP29" s="493"/>
      <c r="BQ29" s="493"/>
      <c r="BR29" s="493"/>
      <c r="BS29" s="493"/>
      <c r="BT29" s="493"/>
      <c r="BU29" s="493"/>
      <c r="BV29" s="494"/>
      <c r="BX29" s="10"/>
    </row>
    <row r="30" spans="1:76" ht="12" customHeight="1" x14ac:dyDescent="0.15">
      <c r="A30" s="545"/>
      <c r="B30" s="545"/>
      <c r="C30" s="545"/>
      <c r="D30" s="545"/>
      <c r="E30" s="545"/>
      <c r="F30" s="545"/>
      <c r="G30" s="545"/>
      <c r="H30" s="545"/>
      <c r="I30" s="545"/>
      <c r="J30" s="567"/>
      <c r="K30" s="567"/>
      <c r="L30" s="567"/>
      <c r="M30" s="567"/>
      <c r="N30" s="567"/>
      <c r="O30" s="567"/>
      <c r="P30" s="543"/>
      <c r="Q30" s="543"/>
      <c r="R30" s="543"/>
      <c r="S30" s="543"/>
      <c r="T30" s="543"/>
      <c r="U30" s="543"/>
      <c r="V30" s="543"/>
      <c r="W30" s="543"/>
      <c r="X30" s="543"/>
      <c r="Y30" s="543"/>
      <c r="Z30" s="543"/>
      <c r="AA30" s="543"/>
      <c r="AB30" s="543"/>
      <c r="AC30" s="543"/>
      <c r="AD30" s="543"/>
      <c r="AE30" s="543"/>
      <c r="AF30" s="543"/>
      <c r="AG30" s="543"/>
      <c r="AH30" s="543"/>
      <c r="AI30" s="543"/>
      <c r="AJ30" s="543"/>
      <c r="AK30" s="543"/>
      <c r="AL30" s="543"/>
      <c r="AM30" s="543"/>
      <c r="AN30" s="543"/>
      <c r="AO30" s="543"/>
      <c r="AP30" s="543"/>
      <c r="AQ30" s="543"/>
      <c r="AR30" s="543"/>
      <c r="AS30" s="543"/>
      <c r="AT30" s="543"/>
      <c r="AU30" s="543"/>
      <c r="AV30" s="543"/>
      <c r="AW30" s="543"/>
      <c r="AX30" s="543"/>
      <c r="AY30" s="543"/>
      <c r="AZ30" s="539"/>
      <c r="BA30" s="540"/>
      <c r="BB30" s="540"/>
      <c r="BC30" s="540"/>
      <c r="BD30" s="540"/>
      <c r="BE30" s="541"/>
      <c r="BF30" s="495"/>
      <c r="BG30" s="496"/>
      <c r="BH30" s="496"/>
      <c r="BI30" s="496"/>
      <c r="BJ30" s="496"/>
      <c r="BK30" s="496"/>
      <c r="BL30" s="496"/>
      <c r="BM30" s="496"/>
      <c r="BN30" s="496"/>
      <c r="BO30" s="496"/>
      <c r="BP30" s="496"/>
      <c r="BQ30" s="496"/>
      <c r="BR30" s="496"/>
      <c r="BS30" s="496"/>
      <c r="BT30" s="496"/>
      <c r="BU30" s="496"/>
      <c r="BV30" s="497"/>
    </row>
    <row r="31" spans="1:76" ht="12" customHeight="1" x14ac:dyDescent="0.15">
      <c r="A31" s="545"/>
      <c r="B31" s="545"/>
      <c r="C31" s="545" t="s">
        <v>489</v>
      </c>
      <c r="D31" s="545"/>
      <c r="E31" s="545"/>
      <c r="F31" s="545"/>
      <c r="G31" s="545"/>
      <c r="H31" s="545"/>
      <c r="I31" s="545"/>
      <c r="J31" s="560">
        <f>SUM(J21:O30)</f>
        <v>17719</v>
      </c>
      <c r="K31" s="560"/>
      <c r="L31" s="560"/>
      <c r="M31" s="560"/>
      <c r="N31" s="560"/>
      <c r="O31" s="560"/>
      <c r="P31" s="552">
        <f>SUM(P21:U30)</f>
        <v>10186</v>
      </c>
      <c r="Q31" s="552"/>
      <c r="R31" s="552"/>
      <c r="S31" s="552"/>
      <c r="T31" s="552"/>
      <c r="U31" s="552"/>
      <c r="V31" s="552">
        <f>SUM(V21:AA30)</f>
        <v>5263</v>
      </c>
      <c r="W31" s="552"/>
      <c r="X31" s="552"/>
      <c r="Y31" s="552"/>
      <c r="Z31" s="552"/>
      <c r="AA31" s="552"/>
      <c r="AB31" s="552">
        <f>SUM(AB21:AG30)</f>
        <v>2270</v>
      </c>
      <c r="AC31" s="552"/>
      <c r="AD31" s="552"/>
      <c r="AE31" s="552"/>
      <c r="AF31" s="552"/>
      <c r="AG31" s="552"/>
      <c r="AH31" s="552">
        <f>SUM(AH21:AM30)</f>
        <v>0</v>
      </c>
      <c r="AI31" s="552"/>
      <c r="AJ31" s="552"/>
      <c r="AK31" s="552"/>
      <c r="AL31" s="552"/>
      <c r="AM31" s="552"/>
      <c r="AN31" s="552">
        <f>SUM(AN21:AS30)</f>
        <v>0</v>
      </c>
      <c r="AO31" s="552"/>
      <c r="AP31" s="552"/>
      <c r="AQ31" s="552"/>
      <c r="AR31" s="552"/>
      <c r="AS31" s="552"/>
      <c r="AT31" s="552">
        <f>SUM(AT21:AY30)</f>
        <v>0</v>
      </c>
      <c r="AU31" s="552"/>
      <c r="AV31" s="552"/>
      <c r="AW31" s="552"/>
      <c r="AX31" s="552"/>
      <c r="AY31" s="552"/>
      <c r="AZ31" s="554">
        <f>SUM(AZ21:BE30)</f>
        <v>0</v>
      </c>
      <c r="BA31" s="555"/>
      <c r="BB31" s="555"/>
      <c r="BC31" s="555"/>
      <c r="BD31" s="555"/>
      <c r="BE31" s="556"/>
      <c r="BF31" s="498"/>
      <c r="BG31" s="499"/>
      <c r="BH31" s="499"/>
      <c r="BI31" s="499"/>
      <c r="BJ31" s="499"/>
      <c r="BK31" s="499"/>
      <c r="BL31" s="499"/>
      <c r="BM31" s="499"/>
      <c r="BN31" s="499"/>
      <c r="BO31" s="499"/>
      <c r="BP31" s="499"/>
      <c r="BQ31" s="499"/>
      <c r="BR31" s="499"/>
      <c r="BS31" s="499"/>
      <c r="BT31" s="499"/>
      <c r="BU31" s="499"/>
      <c r="BV31" s="500"/>
    </row>
    <row r="32" spans="1:76" ht="12" customHeight="1" x14ac:dyDescent="0.15">
      <c r="A32" s="545"/>
      <c r="B32" s="545"/>
      <c r="C32" s="545"/>
      <c r="D32" s="545"/>
      <c r="E32" s="545"/>
      <c r="F32" s="545"/>
      <c r="G32" s="545"/>
      <c r="H32" s="545"/>
      <c r="I32" s="545"/>
      <c r="J32" s="560"/>
      <c r="K32" s="560"/>
      <c r="L32" s="560"/>
      <c r="M32" s="560"/>
      <c r="N32" s="560"/>
      <c r="O32" s="560"/>
      <c r="P32" s="552"/>
      <c r="Q32" s="552"/>
      <c r="R32" s="552"/>
      <c r="S32" s="552"/>
      <c r="T32" s="552"/>
      <c r="U32" s="552"/>
      <c r="V32" s="552"/>
      <c r="W32" s="552"/>
      <c r="X32" s="552"/>
      <c r="Y32" s="552"/>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62"/>
      <c r="BA32" s="563"/>
      <c r="BB32" s="563"/>
      <c r="BC32" s="563"/>
      <c r="BD32" s="563"/>
      <c r="BE32" s="564"/>
      <c r="BF32" s="513"/>
      <c r="BG32" s="514"/>
      <c r="BH32" s="514"/>
      <c r="BI32" s="514"/>
      <c r="BJ32" s="514"/>
      <c r="BK32" s="514"/>
      <c r="BL32" s="514"/>
      <c r="BM32" s="514"/>
      <c r="BN32" s="514"/>
      <c r="BO32" s="514"/>
      <c r="BP32" s="514"/>
      <c r="BQ32" s="514"/>
      <c r="BR32" s="514"/>
      <c r="BS32" s="514"/>
      <c r="BT32" s="514"/>
      <c r="BU32" s="514"/>
      <c r="BV32" s="515"/>
    </row>
    <row r="33" spans="1:74" ht="12" customHeight="1" x14ac:dyDescent="0.15">
      <c r="A33" s="545"/>
      <c r="B33" s="545"/>
      <c r="C33" s="545" t="s">
        <v>490</v>
      </c>
      <c r="D33" s="545"/>
      <c r="E33" s="545"/>
      <c r="F33" s="545"/>
      <c r="G33" s="545"/>
      <c r="H33" s="545"/>
      <c r="I33" s="545"/>
      <c r="J33" s="542">
        <f>SUM(P33:BE34)</f>
        <v>2052</v>
      </c>
      <c r="K33" s="542"/>
      <c r="L33" s="542"/>
      <c r="M33" s="542"/>
      <c r="N33" s="542"/>
      <c r="O33" s="542"/>
      <c r="P33" s="543"/>
      <c r="Q33" s="543"/>
      <c r="R33" s="543"/>
      <c r="S33" s="543"/>
      <c r="T33" s="543"/>
      <c r="U33" s="543"/>
      <c r="V33" s="543">
        <v>1434</v>
      </c>
      <c r="W33" s="543"/>
      <c r="X33" s="543"/>
      <c r="Y33" s="543"/>
      <c r="Z33" s="543"/>
      <c r="AA33" s="543"/>
      <c r="AB33" s="543">
        <v>618</v>
      </c>
      <c r="AC33" s="543"/>
      <c r="AD33" s="543"/>
      <c r="AE33" s="543"/>
      <c r="AF33" s="543"/>
      <c r="AG33" s="543"/>
      <c r="AH33" s="543"/>
      <c r="AI33" s="543"/>
      <c r="AJ33" s="543"/>
      <c r="AK33" s="543"/>
      <c r="AL33" s="543"/>
      <c r="AM33" s="543"/>
      <c r="AN33" s="543"/>
      <c r="AO33" s="543"/>
      <c r="AP33" s="543"/>
      <c r="AQ33" s="543"/>
      <c r="AR33" s="543"/>
      <c r="AS33" s="543"/>
      <c r="AT33" s="543"/>
      <c r="AU33" s="543"/>
      <c r="AV33" s="543"/>
      <c r="AW33" s="543"/>
      <c r="AX33" s="543"/>
      <c r="AY33" s="543"/>
      <c r="AZ33" s="536"/>
      <c r="BA33" s="537"/>
      <c r="BB33" s="537"/>
      <c r="BC33" s="537"/>
      <c r="BD33" s="537"/>
      <c r="BE33" s="538"/>
      <c r="BF33" s="486" t="s">
        <v>525</v>
      </c>
      <c r="BG33" s="487"/>
      <c r="BH33" s="487"/>
      <c r="BI33" s="487"/>
      <c r="BJ33" s="487"/>
      <c r="BK33" s="487"/>
      <c r="BL33" s="487"/>
      <c r="BM33" s="487"/>
      <c r="BN33" s="487"/>
      <c r="BO33" s="487"/>
      <c r="BP33" s="487"/>
      <c r="BQ33" s="487"/>
      <c r="BR33" s="487"/>
      <c r="BS33" s="487"/>
      <c r="BT33" s="487"/>
      <c r="BU33" s="487"/>
      <c r="BV33" s="488"/>
    </row>
    <row r="34" spans="1:74" ht="12" customHeight="1" x14ac:dyDescent="0.15">
      <c r="A34" s="545"/>
      <c r="B34" s="545"/>
      <c r="C34" s="545"/>
      <c r="D34" s="545"/>
      <c r="E34" s="545"/>
      <c r="F34" s="545"/>
      <c r="G34" s="545"/>
      <c r="H34" s="545"/>
      <c r="I34" s="545"/>
      <c r="J34" s="542"/>
      <c r="K34" s="542"/>
      <c r="L34" s="542"/>
      <c r="M34" s="542"/>
      <c r="N34" s="542"/>
      <c r="O34" s="542"/>
      <c r="P34" s="543"/>
      <c r="Q34" s="543"/>
      <c r="R34" s="543"/>
      <c r="S34" s="543"/>
      <c r="T34" s="543"/>
      <c r="U34" s="543"/>
      <c r="V34" s="543"/>
      <c r="W34" s="543"/>
      <c r="X34" s="543"/>
      <c r="Y34" s="543"/>
      <c r="Z34" s="543"/>
      <c r="AA34" s="543"/>
      <c r="AB34" s="543"/>
      <c r="AC34" s="543"/>
      <c r="AD34" s="543"/>
      <c r="AE34" s="543"/>
      <c r="AF34" s="543"/>
      <c r="AG34" s="543"/>
      <c r="AH34" s="543"/>
      <c r="AI34" s="543"/>
      <c r="AJ34" s="543"/>
      <c r="AK34" s="543"/>
      <c r="AL34" s="543"/>
      <c r="AM34" s="543"/>
      <c r="AN34" s="543"/>
      <c r="AO34" s="543"/>
      <c r="AP34" s="543"/>
      <c r="AQ34" s="543"/>
      <c r="AR34" s="543"/>
      <c r="AS34" s="543"/>
      <c r="AT34" s="543"/>
      <c r="AU34" s="543"/>
      <c r="AV34" s="543"/>
      <c r="AW34" s="543"/>
      <c r="AX34" s="543"/>
      <c r="AY34" s="543"/>
      <c r="AZ34" s="539"/>
      <c r="BA34" s="540"/>
      <c r="BB34" s="540"/>
      <c r="BC34" s="540"/>
      <c r="BD34" s="540"/>
      <c r="BE34" s="541"/>
      <c r="BF34" s="489"/>
      <c r="BG34" s="490"/>
      <c r="BH34" s="490"/>
      <c r="BI34" s="490"/>
      <c r="BJ34" s="490"/>
      <c r="BK34" s="490"/>
      <c r="BL34" s="490"/>
      <c r="BM34" s="490"/>
      <c r="BN34" s="490"/>
      <c r="BO34" s="490"/>
      <c r="BP34" s="490"/>
      <c r="BQ34" s="490"/>
      <c r="BR34" s="490"/>
      <c r="BS34" s="490"/>
      <c r="BT34" s="490"/>
      <c r="BU34" s="490"/>
      <c r="BV34" s="491"/>
    </row>
    <row r="35" spans="1:74" ht="12" customHeight="1" x14ac:dyDescent="0.15">
      <c r="A35" s="545"/>
      <c r="B35" s="545"/>
      <c r="C35" s="545" t="s">
        <v>526</v>
      </c>
      <c r="D35" s="545"/>
      <c r="E35" s="545"/>
      <c r="F35" s="545"/>
      <c r="G35" s="545"/>
      <c r="H35" s="545"/>
      <c r="I35" s="545"/>
      <c r="J35" s="542">
        <f>SUM(P35:BE36)</f>
        <v>0</v>
      </c>
      <c r="K35" s="542"/>
      <c r="L35" s="542"/>
      <c r="M35" s="542"/>
      <c r="N35" s="542"/>
      <c r="O35" s="542"/>
      <c r="P35" s="543"/>
      <c r="Q35" s="543"/>
      <c r="R35" s="543"/>
      <c r="S35" s="543"/>
      <c r="T35" s="543"/>
      <c r="U35" s="543"/>
      <c r="V35" s="543"/>
      <c r="W35" s="543"/>
      <c r="X35" s="543"/>
      <c r="Y35" s="543"/>
      <c r="Z35" s="543"/>
      <c r="AA35" s="543"/>
      <c r="AB35" s="543"/>
      <c r="AC35" s="543"/>
      <c r="AD35" s="543"/>
      <c r="AE35" s="543"/>
      <c r="AF35" s="543"/>
      <c r="AG35" s="543"/>
      <c r="AH35" s="543"/>
      <c r="AI35" s="543"/>
      <c r="AJ35" s="543"/>
      <c r="AK35" s="543"/>
      <c r="AL35" s="543"/>
      <c r="AM35" s="543"/>
      <c r="AN35" s="543"/>
      <c r="AO35" s="543"/>
      <c r="AP35" s="543"/>
      <c r="AQ35" s="543"/>
      <c r="AR35" s="543"/>
      <c r="AS35" s="543"/>
      <c r="AT35" s="543"/>
      <c r="AU35" s="543"/>
      <c r="AV35" s="543"/>
      <c r="AW35" s="543"/>
      <c r="AX35" s="543"/>
      <c r="AY35" s="543"/>
      <c r="AZ35" s="536"/>
      <c r="BA35" s="537"/>
      <c r="BB35" s="537"/>
      <c r="BC35" s="537"/>
      <c r="BD35" s="537"/>
      <c r="BE35" s="538"/>
      <c r="BF35" s="492"/>
      <c r="BG35" s="493"/>
      <c r="BH35" s="493"/>
      <c r="BI35" s="493"/>
      <c r="BJ35" s="493"/>
      <c r="BK35" s="493"/>
      <c r="BL35" s="493"/>
      <c r="BM35" s="493"/>
      <c r="BN35" s="493"/>
      <c r="BO35" s="493"/>
      <c r="BP35" s="493"/>
      <c r="BQ35" s="493"/>
      <c r="BR35" s="493"/>
      <c r="BS35" s="493"/>
      <c r="BT35" s="493"/>
      <c r="BU35" s="493"/>
      <c r="BV35" s="494"/>
    </row>
    <row r="36" spans="1:74" ht="12" customHeight="1" x14ac:dyDescent="0.15">
      <c r="A36" s="545"/>
      <c r="B36" s="545"/>
      <c r="C36" s="545"/>
      <c r="D36" s="545"/>
      <c r="E36" s="545"/>
      <c r="F36" s="545"/>
      <c r="G36" s="545"/>
      <c r="H36" s="545"/>
      <c r="I36" s="545"/>
      <c r="J36" s="542"/>
      <c r="K36" s="542"/>
      <c r="L36" s="542"/>
      <c r="M36" s="542"/>
      <c r="N36" s="542"/>
      <c r="O36" s="542"/>
      <c r="P36" s="543"/>
      <c r="Q36" s="543"/>
      <c r="R36" s="543"/>
      <c r="S36" s="543"/>
      <c r="T36" s="543"/>
      <c r="U36" s="543"/>
      <c r="V36" s="543"/>
      <c r="W36" s="543"/>
      <c r="X36" s="543"/>
      <c r="Y36" s="543"/>
      <c r="Z36" s="543"/>
      <c r="AA36" s="543"/>
      <c r="AB36" s="543"/>
      <c r="AC36" s="543"/>
      <c r="AD36" s="543"/>
      <c r="AE36" s="543"/>
      <c r="AF36" s="543"/>
      <c r="AG36" s="543"/>
      <c r="AH36" s="543"/>
      <c r="AI36" s="543"/>
      <c r="AJ36" s="543"/>
      <c r="AK36" s="543"/>
      <c r="AL36" s="543"/>
      <c r="AM36" s="543"/>
      <c r="AN36" s="543"/>
      <c r="AO36" s="543"/>
      <c r="AP36" s="543"/>
      <c r="AQ36" s="543"/>
      <c r="AR36" s="543"/>
      <c r="AS36" s="543"/>
      <c r="AT36" s="543"/>
      <c r="AU36" s="543"/>
      <c r="AV36" s="543"/>
      <c r="AW36" s="543"/>
      <c r="AX36" s="543"/>
      <c r="AY36" s="543"/>
      <c r="AZ36" s="539"/>
      <c r="BA36" s="540"/>
      <c r="BB36" s="540"/>
      <c r="BC36" s="540"/>
      <c r="BD36" s="540"/>
      <c r="BE36" s="541"/>
      <c r="BF36" s="495"/>
      <c r="BG36" s="496"/>
      <c r="BH36" s="496"/>
      <c r="BI36" s="496"/>
      <c r="BJ36" s="496"/>
      <c r="BK36" s="496"/>
      <c r="BL36" s="496"/>
      <c r="BM36" s="496"/>
      <c r="BN36" s="496"/>
      <c r="BO36" s="496"/>
      <c r="BP36" s="496"/>
      <c r="BQ36" s="496"/>
      <c r="BR36" s="496"/>
      <c r="BS36" s="496"/>
      <c r="BT36" s="496"/>
      <c r="BU36" s="496"/>
      <c r="BV36" s="497"/>
    </row>
    <row r="37" spans="1:74" ht="12" customHeight="1" x14ac:dyDescent="0.15">
      <c r="A37" s="545"/>
      <c r="B37" s="545"/>
      <c r="C37" s="545" t="s">
        <v>527</v>
      </c>
      <c r="D37" s="545"/>
      <c r="E37" s="545"/>
      <c r="F37" s="545"/>
      <c r="G37" s="545"/>
      <c r="H37" s="545"/>
      <c r="I37" s="545"/>
      <c r="J37" s="542">
        <f>SUM(P37:BE38)</f>
        <v>0</v>
      </c>
      <c r="K37" s="542"/>
      <c r="L37" s="542"/>
      <c r="M37" s="542"/>
      <c r="N37" s="542"/>
      <c r="O37" s="542"/>
      <c r="P37" s="543"/>
      <c r="Q37" s="543"/>
      <c r="R37" s="543"/>
      <c r="S37" s="543"/>
      <c r="T37" s="543"/>
      <c r="U37" s="543"/>
      <c r="V37" s="543"/>
      <c r="W37" s="543"/>
      <c r="X37" s="543"/>
      <c r="Y37" s="543"/>
      <c r="Z37" s="543"/>
      <c r="AA37" s="543"/>
      <c r="AB37" s="543"/>
      <c r="AC37" s="543"/>
      <c r="AD37" s="543"/>
      <c r="AE37" s="543"/>
      <c r="AF37" s="543"/>
      <c r="AG37" s="543"/>
      <c r="AH37" s="543"/>
      <c r="AI37" s="543"/>
      <c r="AJ37" s="543"/>
      <c r="AK37" s="543"/>
      <c r="AL37" s="543"/>
      <c r="AM37" s="543"/>
      <c r="AN37" s="543"/>
      <c r="AO37" s="543"/>
      <c r="AP37" s="543"/>
      <c r="AQ37" s="543"/>
      <c r="AR37" s="543"/>
      <c r="AS37" s="543"/>
      <c r="AT37" s="543"/>
      <c r="AU37" s="543"/>
      <c r="AV37" s="543"/>
      <c r="AW37" s="543"/>
      <c r="AX37" s="543"/>
      <c r="AY37" s="543"/>
      <c r="AZ37" s="536"/>
      <c r="BA37" s="537"/>
      <c r="BB37" s="537"/>
      <c r="BC37" s="537"/>
      <c r="BD37" s="537"/>
      <c r="BE37" s="538"/>
      <c r="BF37" s="492"/>
      <c r="BG37" s="493"/>
      <c r="BH37" s="493"/>
      <c r="BI37" s="493"/>
      <c r="BJ37" s="493"/>
      <c r="BK37" s="493"/>
      <c r="BL37" s="493"/>
      <c r="BM37" s="493"/>
      <c r="BN37" s="493"/>
      <c r="BO37" s="493"/>
      <c r="BP37" s="493"/>
      <c r="BQ37" s="493"/>
      <c r="BR37" s="493"/>
      <c r="BS37" s="493"/>
      <c r="BT37" s="493"/>
      <c r="BU37" s="493"/>
      <c r="BV37" s="494"/>
    </row>
    <row r="38" spans="1:74" ht="12" customHeight="1" x14ac:dyDescent="0.15">
      <c r="A38" s="545"/>
      <c r="B38" s="545"/>
      <c r="C38" s="545"/>
      <c r="D38" s="545"/>
      <c r="E38" s="545"/>
      <c r="F38" s="545"/>
      <c r="G38" s="545"/>
      <c r="H38" s="545"/>
      <c r="I38" s="545"/>
      <c r="J38" s="542"/>
      <c r="K38" s="542"/>
      <c r="L38" s="542"/>
      <c r="M38" s="542"/>
      <c r="N38" s="542"/>
      <c r="O38" s="542"/>
      <c r="P38" s="543"/>
      <c r="Q38" s="543"/>
      <c r="R38" s="543"/>
      <c r="S38" s="543"/>
      <c r="T38" s="543"/>
      <c r="U38" s="543"/>
      <c r="V38" s="543"/>
      <c r="W38" s="543"/>
      <c r="X38" s="543"/>
      <c r="Y38" s="543"/>
      <c r="Z38" s="543"/>
      <c r="AA38" s="543"/>
      <c r="AB38" s="543"/>
      <c r="AC38" s="543"/>
      <c r="AD38" s="543"/>
      <c r="AE38" s="543"/>
      <c r="AF38" s="543"/>
      <c r="AG38" s="543"/>
      <c r="AH38" s="543"/>
      <c r="AI38" s="543"/>
      <c r="AJ38" s="543"/>
      <c r="AK38" s="543"/>
      <c r="AL38" s="543"/>
      <c r="AM38" s="543"/>
      <c r="AN38" s="543"/>
      <c r="AO38" s="543"/>
      <c r="AP38" s="543"/>
      <c r="AQ38" s="543"/>
      <c r="AR38" s="543"/>
      <c r="AS38" s="543"/>
      <c r="AT38" s="543"/>
      <c r="AU38" s="543"/>
      <c r="AV38" s="543"/>
      <c r="AW38" s="543"/>
      <c r="AX38" s="543"/>
      <c r="AY38" s="543"/>
      <c r="AZ38" s="539"/>
      <c r="BA38" s="540"/>
      <c r="BB38" s="540"/>
      <c r="BC38" s="540"/>
      <c r="BD38" s="540"/>
      <c r="BE38" s="541"/>
      <c r="BF38" s="495"/>
      <c r="BG38" s="496"/>
      <c r="BH38" s="496"/>
      <c r="BI38" s="496"/>
      <c r="BJ38" s="496"/>
      <c r="BK38" s="496"/>
      <c r="BL38" s="496"/>
      <c r="BM38" s="496"/>
      <c r="BN38" s="496"/>
      <c r="BO38" s="496"/>
      <c r="BP38" s="496"/>
      <c r="BQ38" s="496"/>
      <c r="BR38" s="496"/>
      <c r="BS38" s="496"/>
      <c r="BT38" s="496"/>
      <c r="BU38" s="496"/>
      <c r="BV38" s="497"/>
    </row>
    <row r="39" spans="1:74" ht="12" customHeight="1" x14ac:dyDescent="0.15">
      <c r="A39" s="545"/>
      <c r="B39" s="545"/>
      <c r="C39" s="545" t="s">
        <v>494</v>
      </c>
      <c r="D39" s="545"/>
      <c r="E39" s="545"/>
      <c r="F39" s="545"/>
      <c r="G39" s="545"/>
      <c r="H39" s="545"/>
      <c r="I39" s="545"/>
      <c r="J39" s="542">
        <f>SUM(P39:BE40)</f>
        <v>0</v>
      </c>
      <c r="K39" s="542"/>
      <c r="L39" s="542"/>
      <c r="M39" s="542"/>
      <c r="N39" s="542"/>
      <c r="O39" s="542"/>
      <c r="P39" s="543"/>
      <c r="Q39" s="543"/>
      <c r="R39" s="543"/>
      <c r="S39" s="543"/>
      <c r="T39" s="543"/>
      <c r="U39" s="543"/>
      <c r="V39" s="543"/>
      <c r="W39" s="543"/>
      <c r="X39" s="543"/>
      <c r="Y39" s="543"/>
      <c r="Z39" s="543"/>
      <c r="AA39" s="543"/>
      <c r="AB39" s="543"/>
      <c r="AC39" s="543"/>
      <c r="AD39" s="543"/>
      <c r="AE39" s="543"/>
      <c r="AF39" s="543"/>
      <c r="AG39" s="543"/>
      <c r="AH39" s="543"/>
      <c r="AI39" s="543"/>
      <c r="AJ39" s="543"/>
      <c r="AK39" s="543"/>
      <c r="AL39" s="543"/>
      <c r="AM39" s="543"/>
      <c r="AN39" s="543"/>
      <c r="AO39" s="543"/>
      <c r="AP39" s="543"/>
      <c r="AQ39" s="543"/>
      <c r="AR39" s="543"/>
      <c r="AS39" s="543"/>
      <c r="AT39" s="543"/>
      <c r="AU39" s="543"/>
      <c r="AV39" s="543"/>
      <c r="AW39" s="543"/>
      <c r="AX39" s="543"/>
      <c r="AY39" s="543"/>
      <c r="AZ39" s="536"/>
      <c r="BA39" s="537"/>
      <c r="BB39" s="537"/>
      <c r="BC39" s="537"/>
      <c r="BD39" s="537"/>
      <c r="BE39" s="538"/>
      <c r="BF39" s="492"/>
      <c r="BG39" s="493"/>
      <c r="BH39" s="493"/>
      <c r="BI39" s="493"/>
      <c r="BJ39" s="493"/>
      <c r="BK39" s="493"/>
      <c r="BL39" s="493"/>
      <c r="BM39" s="493"/>
      <c r="BN39" s="493"/>
      <c r="BO39" s="493"/>
      <c r="BP39" s="493"/>
      <c r="BQ39" s="493"/>
      <c r="BR39" s="493"/>
      <c r="BS39" s="493"/>
      <c r="BT39" s="493"/>
      <c r="BU39" s="493"/>
      <c r="BV39" s="494"/>
    </row>
    <row r="40" spans="1:74" ht="12" customHeight="1" x14ac:dyDescent="0.15">
      <c r="A40" s="545"/>
      <c r="B40" s="545"/>
      <c r="C40" s="545"/>
      <c r="D40" s="545"/>
      <c r="E40" s="545"/>
      <c r="F40" s="545"/>
      <c r="G40" s="545"/>
      <c r="H40" s="545"/>
      <c r="I40" s="545"/>
      <c r="J40" s="542"/>
      <c r="K40" s="542"/>
      <c r="L40" s="542"/>
      <c r="M40" s="542"/>
      <c r="N40" s="542"/>
      <c r="O40" s="542"/>
      <c r="P40" s="543"/>
      <c r="Q40" s="543"/>
      <c r="R40" s="543"/>
      <c r="S40" s="543"/>
      <c r="T40" s="543"/>
      <c r="U40" s="543"/>
      <c r="V40" s="543"/>
      <c r="W40" s="543"/>
      <c r="X40" s="543"/>
      <c r="Y40" s="543"/>
      <c r="Z40" s="543"/>
      <c r="AA40" s="543"/>
      <c r="AB40" s="543"/>
      <c r="AC40" s="543"/>
      <c r="AD40" s="543"/>
      <c r="AE40" s="543"/>
      <c r="AF40" s="543"/>
      <c r="AG40" s="543"/>
      <c r="AH40" s="543"/>
      <c r="AI40" s="543"/>
      <c r="AJ40" s="543"/>
      <c r="AK40" s="543"/>
      <c r="AL40" s="543"/>
      <c r="AM40" s="543"/>
      <c r="AN40" s="543"/>
      <c r="AO40" s="543"/>
      <c r="AP40" s="543"/>
      <c r="AQ40" s="543"/>
      <c r="AR40" s="543"/>
      <c r="AS40" s="543"/>
      <c r="AT40" s="543"/>
      <c r="AU40" s="543"/>
      <c r="AV40" s="543"/>
      <c r="AW40" s="543"/>
      <c r="AX40" s="543"/>
      <c r="AY40" s="543"/>
      <c r="AZ40" s="539"/>
      <c r="BA40" s="540"/>
      <c r="BB40" s="540"/>
      <c r="BC40" s="540"/>
      <c r="BD40" s="540"/>
      <c r="BE40" s="541"/>
      <c r="BF40" s="495"/>
      <c r="BG40" s="496"/>
      <c r="BH40" s="496"/>
      <c r="BI40" s="496"/>
      <c r="BJ40" s="496"/>
      <c r="BK40" s="496"/>
      <c r="BL40" s="496"/>
      <c r="BM40" s="496"/>
      <c r="BN40" s="496"/>
      <c r="BO40" s="496"/>
      <c r="BP40" s="496"/>
      <c r="BQ40" s="496"/>
      <c r="BR40" s="496"/>
      <c r="BS40" s="496"/>
      <c r="BT40" s="496"/>
      <c r="BU40" s="496"/>
      <c r="BV40" s="497"/>
    </row>
    <row r="41" spans="1:74" ht="12" customHeight="1" x14ac:dyDescent="0.15">
      <c r="A41" s="545"/>
      <c r="B41" s="545"/>
      <c r="C41" s="545" t="s">
        <v>489</v>
      </c>
      <c r="D41" s="545"/>
      <c r="E41" s="545"/>
      <c r="F41" s="545"/>
      <c r="G41" s="545"/>
      <c r="H41" s="545"/>
      <c r="I41" s="545"/>
      <c r="J41" s="554">
        <f>SUM(J33:O40)</f>
        <v>2052</v>
      </c>
      <c r="K41" s="555"/>
      <c r="L41" s="555"/>
      <c r="M41" s="555"/>
      <c r="N41" s="555"/>
      <c r="O41" s="556"/>
      <c r="P41" s="554">
        <f>SUM(P33:U40)</f>
        <v>0</v>
      </c>
      <c r="Q41" s="555"/>
      <c r="R41" s="555"/>
      <c r="S41" s="555"/>
      <c r="T41" s="555"/>
      <c r="U41" s="556"/>
      <c r="V41" s="554">
        <f>SUM(V33:AA40)</f>
        <v>1434</v>
      </c>
      <c r="W41" s="555"/>
      <c r="X41" s="555"/>
      <c r="Y41" s="555"/>
      <c r="Z41" s="555"/>
      <c r="AA41" s="556"/>
      <c r="AB41" s="554">
        <f>SUM(AB33:AG40)</f>
        <v>618</v>
      </c>
      <c r="AC41" s="555"/>
      <c r="AD41" s="555"/>
      <c r="AE41" s="555"/>
      <c r="AF41" s="555"/>
      <c r="AG41" s="556"/>
      <c r="AH41" s="554">
        <f>SUM(AH33:AM40)</f>
        <v>0</v>
      </c>
      <c r="AI41" s="555"/>
      <c r="AJ41" s="555"/>
      <c r="AK41" s="555"/>
      <c r="AL41" s="555"/>
      <c r="AM41" s="556"/>
      <c r="AN41" s="554">
        <f>SUM(AN33:AS40)</f>
        <v>0</v>
      </c>
      <c r="AO41" s="555"/>
      <c r="AP41" s="555"/>
      <c r="AQ41" s="555"/>
      <c r="AR41" s="555"/>
      <c r="AS41" s="556"/>
      <c r="AT41" s="554">
        <f>SUM(AT33:AY40)</f>
        <v>0</v>
      </c>
      <c r="AU41" s="555"/>
      <c r="AV41" s="555"/>
      <c r="AW41" s="555"/>
      <c r="AX41" s="555"/>
      <c r="AY41" s="556"/>
      <c r="AZ41" s="554">
        <f>SUM(AZ33:BE40)</f>
        <v>0</v>
      </c>
      <c r="BA41" s="555"/>
      <c r="BB41" s="555"/>
      <c r="BC41" s="555"/>
      <c r="BD41" s="555"/>
      <c r="BE41" s="556"/>
      <c r="BF41" s="498"/>
      <c r="BG41" s="499"/>
      <c r="BH41" s="499"/>
      <c r="BI41" s="499"/>
      <c r="BJ41" s="499"/>
      <c r="BK41" s="499"/>
      <c r="BL41" s="499"/>
      <c r="BM41" s="499"/>
      <c r="BN41" s="499"/>
      <c r="BO41" s="499"/>
      <c r="BP41" s="499"/>
      <c r="BQ41" s="499"/>
      <c r="BR41" s="499"/>
      <c r="BS41" s="499"/>
      <c r="BT41" s="499"/>
      <c r="BU41" s="499"/>
      <c r="BV41" s="500"/>
    </row>
    <row r="42" spans="1:74" ht="12" customHeight="1" x14ac:dyDescent="0.15">
      <c r="A42" s="545"/>
      <c r="B42" s="545"/>
      <c r="C42" s="545"/>
      <c r="D42" s="545"/>
      <c r="E42" s="545"/>
      <c r="F42" s="545"/>
      <c r="G42" s="545"/>
      <c r="H42" s="545"/>
      <c r="I42" s="545"/>
      <c r="J42" s="562"/>
      <c r="K42" s="563"/>
      <c r="L42" s="563"/>
      <c r="M42" s="563"/>
      <c r="N42" s="563"/>
      <c r="O42" s="564"/>
      <c r="P42" s="562"/>
      <c r="Q42" s="563"/>
      <c r="R42" s="563"/>
      <c r="S42" s="563"/>
      <c r="T42" s="563"/>
      <c r="U42" s="564"/>
      <c r="V42" s="562"/>
      <c r="W42" s="563"/>
      <c r="X42" s="563"/>
      <c r="Y42" s="563"/>
      <c r="Z42" s="563"/>
      <c r="AA42" s="564"/>
      <c r="AB42" s="562"/>
      <c r="AC42" s="563"/>
      <c r="AD42" s="563"/>
      <c r="AE42" s="563"/>
      <c r="AF42" s="563"/>
      <c r="AG42" s="564"/>
      <c r="AH42" s="562"/>
      <c r="AI42" s="563"/>
      <c r="AJ42" s="563"/>
      <c r="AK42" s="563"/>
      <c r="AL42" s="563"/>
      <c r="AM42" s="564"/>
      <c r="AN42" s="562"/>
      <c r="AO42" s="563"/>
      <c r="AP42" s="563"/>
      <c r="AQ42" s="563"/>
      <c r="AR42" s="563"/>
      <c r="AS42" s="564"/>
      <c r="AT42" s="562"/>
      <c r="AU42" s="563"/>
      <c r="AV42" s="563"/>
      <c r="AW42" s="563"/>
      <c r="AX42" s="563"/>
      <c r="AY42" s="564"/>
      <c r="AZ42" s="562"/>
      <c r="BA42" s="563"/>
      <c r="BB42" s="563"/>
      <c r="BC42" s="563"/>
      <c r="BD42" s="563"/>
      <c r="BE42" s="564"/>
      <c r="BF42" s="513"/>
      <c r="BG42" s="514"/>
      <c r="BH42" s="514"/>
      <c r="BI42" s="514"/>
      <c r="BJ42" s="514"/>
      <c r="BK42" s="514"/>
      <c r="BL42" s="514"/>
      <c r="BM42" s="514"/>
      <c r="BN42" s="514"/>
      <c r="BO42" s="514"/>
      <c r="BP42" s="514"/>
      <c r="BQ42" s="514"/>
      <c r="BR42" s="514"/>
      <c r="BS42" s="514"/>
      <c r="BT42" s="514"/>
      <c r="BU42" s="514"/>
      <c r="BV42" s="515"/>
    </row>
    <row r="43" spans="1:74" ht="12" customHeight="1" x14ac:dyDescent="0.15">
      <c r="A43" s="545" t="s">
        <v>528</v>
      </c>
      <c r="B43" s="545"/>
      <c r="C43" s="545"/>
      <c r="D43" s="545"/>
      <c r="E43" s="545"/>
      <c r="F43" s="545"/>
      <c r="G43" s="545"/>
      <c r="H43" s="545"/>
      <c r="I43" s="545"/>
      <c r="J43" s="542">
        <f>SUM(P43:BE44)</f>
        <v>0</v>
      </c>
      <c r="K43" s="542"/>
      <c r="L43" s="542"/>
      <c r="M43" s="542"/>
      <c r="N43" s="542"/>
      <c r="O43" s="542"/>
      <c r="P43" s="543"/>
      <c r="Q43" s="543"/>
      <c r="R43" s="543"/>
      <c r="S43" s="543"/>
      <c r="T43" s="543"/>
      <c r="U43" s="543"/>
      <c r="V43" s="543"/>
      <c r="W43" s="543"/>
      <c r="X43" s="543"/>
      <c r="Y43" s="543"/>
      <c r="Z43" s="543"/>
      <c r="AA43" s="543"/>
      <c r="AB43" s="543"/>
      <c r="AC43" s="543"/>
      <c r="AD43" s="543"/>
      <c r="AE43" s="543"/>
      <c r="AF43" s="543"/>
      <c r="AG43" s="543"/>
      <c r="AH43" s="543"/>
      <c r="AI43" s="543"/>
      <c r="AJ43" s="543"/>
      <c r="AK43" s="543"/>
      <c r="AL43" s="543"/>
      <c r="AM43" s="543"/>
      <c r="AN43" s="543"/>
      <c r="AO43" s="543"/>
      <c r="AP43" s="543"/>
      <c r="AQ43" s="543"/>
      <c r="AR43" s="543"/>
      <c r="AS43" s="543"/>
      <c r="AT43" s="543"/>
      <c r="AU43" s="543"/>
      <c r="AV43" s="543"/>
      <c r="AW43" s="543"/>
      <c r="AX43" s="543"/>
      <c r="AY43" s="543"/>
      <c r="AZ43" s="536"/>
      <c r="BA43" s="537"/>
      <c r="BB43" s="537"/>
      <c r="BC43" s="537"/>
      <c r="BD43" s="537"/>
      <c r="BE43" s="538"/>
      <c r="BF43" s="492"/>
      <c r="BG43" s="493"/>
      <c r="BH43" s="493"/>
      <c r="BI43" s="493"/>
      <c r="BJ43" s="493"/>
      <c r="BK43" s="493"/>
      <c r="BL43" s="493"/>
      <c r="BM43" s="493"/>
      <c r="BN43" s="493"/>
      <c r="BO43" s="493"/>
      <c r="BP43" s="493"/>
      <c r="BQ43" s="493"/>
      <c r="BR43" s="493"/>
      <c r="BS43" s="493"/>
      <c r="BT43" s="493"/>
      <c r="BU43" s="493"/>
      <c r="BV43" s="494"/>
    </row>
    <row r="44" spans="1:74" ht="12" customHeight="1" x14ac:dyDescent="0.15">
      <c r="A44" s="545"/>
      <c r="B44" s="545"/>
      <c r="C44" s="545"/>
      <c r="D44" s="545"/>
      <c r="E44" s="545"/>
      <c r="F44" s="545"/>
      <c r="G44" s="545"/>
      <c r="H44" s="545"/>
      <c r="I44" s="545"/>
      <c r="J44" s="542"/>
      <c r="K44" s="542"/>
      <c r="L44" s="542"/>
      <c r="M44" s="542"/>
      <c r="N44" s="542"/>
      <c r="O44" s="542"/>
      <c r="P44" s="543"/>
      <c r="Q44" s="543"/>
      <c r="R44" s="543"/>
      <c r="S44" s="543"/>
      <c r="T44" s="543"/>
      <c r="U44" s="543"/>
      <c r="V44" s="543"/>
      <c r="W44" s="543"/>
      <c r="X44" s="543"/>
      <c r="Y44" s="543"/>
      <c r="Z44" s="543"/>
      <c r="AA44" s="543"/>
      <c r="AB44" s="543"/>
      <c r="AC44" s="543"/>
      <c r="AD44" s="543"/>
      <c r="AE44" s="543"/>
      <c r="AF44" s="543"/>
      <c r="AG44" s="543"/>
      <c r="AH44" s="543"/>
      <c r="AI44" s="543"/>
      <c r="AJ44" s="543"/>
      <c r="AK44" s="543"/>
      <c r="AL44" s="543"/>
      <c r="AM44" s="543"/>
      <c r="AN44" s="543"/>
      <c r="AO44" s="543"/>
      <c r="AP44" s="543"/>
      <c r="AQ44" s="543"/>
      <c r="AR44" s="543"/>
      <c r="AS44" s="543"/>
      <c r="AT44" s="543"/>
      <c r="AU44" s="543"/>
      <c r="AV44" s="543"/>
      <c r="AW44" s="543"/>
      <c r="AX44" s="543"/>
      <c r="AY44" s="543"/>
      <c r="AZ44" s="539"/>
      <c r="BA44" s="540"/>
      <c r="BB44" s="540"/>
      <c r="BC44" s="540"/>
      <c r="BD44" s="540"/>
      <c r="BE44" s="541"/>
      <c r="BF44" s="495"/>
      <c r="BG44" s="496"/>
      <c r="BH44" s="496"/>
      <c r="BI44" s="496"/>
      <c r="BJ44" s="496"/>
      <c r="BK44" s="496"/>
      <c r="BL44" s="496"/>
      <c r="BM44" s="496"/>
      <c r="BN44" s="496"/>
      <c r="BO44" s="496"/>
      <c r="BP44" s="496"/>
      <c r="BQ44" s="496"/>
      <c r="BR44" s="496"/>
      <c r="BS44" s="496"/>
      <c r="BT44" s="496"/>
      <c r="BU44" s="496"/>
      <c r="BV44" s="497"/>
    </row>
    <row r="45" spans="1:74" ht="12" customHeight="1" x14ac:dyDescent="0.15">
      <c r="A45" s="545" t="s">
        <v>441</v>
      </c>
      <c r="B45" s="545"/>
      <c r="C45" s="545"/>
      <c r="D45" s="545"/>
      <c r="E45" s="545"/>
      <c r="F45" s="545"/>
      <c r="G45" s="545"/>
      <c r="H45" s="545"/>
      <c r="I45" s="545"/>
      <c r="J45" s="542">
        <f>SUM(P45:BE46)</f>
        <v>8050</v>
      </c>
      <c r="K45" s="542"/>
      <c r="L45" s="542"/>
      <c r="M45" s="542"/>
      <c r="N45" s="542"/>
      <c r="O45" s="542"/>
      <c r="P45" s="543"/>
      <c r="Q45" s="543"/>
      <c r="R45" s="543"/>
      <c r="S45" s="543"/>
      <c r="T45" s="543"/>
      <c r="U45" s="543"/>
      <c r="V45" s="543">
        <v>5624</v>
      </c>
      <c r="W45" s="543"/>
      <c r="X45" s="543"/>
      <c r="Y45" s="543"/>
      <c r="Z45" s="543"/>
      <c r="AA45" s="543"/>
      <c r="AB45" s="543">
        <v>2426</v>
      </c>
      <c r="AC45" s="543"/>
      <c r="AD45" s="543"/>
      <c r="AE45" s="543"/>
      <c r="AF45" s="543"/>
      <c r="AG45" s="543"/>
      <c r="AH45" s="543"/>
      <c r="AI45" s="543"/>
      <c r="AJ45" s="543"/>
      <c r="AK45" s="543"/>
      <c r="AL45" s="543"/>
      <c r="AM45" s="543"/>
      <c r="AN45" s="543"/>
      <c r="AO45" s="543"/>
      <c r="AP45" s="543"/>
      <c r="AQ45" s="543"/>
      <c r="AR45" s="543"/>
      <c r="AS45" s="543"/>
      <c r="AT45" s="543"/>
      <c r="AU45" s="543"/>
      <c r="AV45" s="543"/>
      <c r="AW45" s="543"/>
      <c r="AX45" s="543"/>
      <c r="AY45" s="543"/>
      <c r="AZ45" s="536"/>
      <c r="BA45" s="537"/>
      <c r="BB45" s="537"/>
      <c r="BC45" s="537"/>
      <c r="BD45" s="537"/>
      <c r="BE45" s="538"/>
      <c r="BF45" s="486" t="s">
        <v>498</v>
      </c>
      <c r="BG45" s="487"/>
      <c r="BH45" s="487"/>
      <c r="BI45" s="487"/>
      <c r="BJ45" s="487"/>
      <c r="BK45" s="487"/>
      <c r="BL45" s="487"/>
      <c r="BM45" s="487"/>
      <c r="BN45" s="487"/>
      <c r="BO45" s="487"/>
      <c r="BP45" s="487"/>
      <c r="BQ45" s="487"/>
      <c r="BR45" s="487"/>
      <c r="BS45" s="487"/>
      <c r="BT45" s="487"/>
      <c r="BU45" s="487"/>
      <c r="BV45" s="488"/>
    </row>
    <row r="46" spans="1:74" ht="12" customHeight="1" x14ac:dyDescent="0.15">
      <c r="A46" s="545"/>
      <c r="B46" s="545"/>
      <c r="C46" s="545"/>
      <c r="D46" s="545"/>
      <c r="E46" s="545"/>
      <c r="F46" s="545"/>
      <c r="G46" s="545"/>
      <c r="H46" s="545"/>
      <c r="I46" s="545"/>
      <c r="J46" s="542"/>
      <c r="K46" s="542"/>
      <c r="L46" s="542"/>
      <c r="M46" s="542"/>
      <c r="N46" s="542"/>
      <c r="O46" s="542"/>
      <c r="P46" s="543"/>
      <c r="Q46" s="543"/>
      <c r="R46" s="543"/>
      <c r="S46" s="543"/>
      <c r="T46" s="543"/>
      <c r="U46" s="543"/>
      <c r="V46" s="543"/>
      <c r="W46" s="543"/>
      <c r="X46" s="543"/>
      <c r="Y46" s="543"/>
      <c r="Z46" s="543"/>
      <c r="AA46" s="543"/>
      <c r="AB46" s="543"/>
      <c r="AC46" s="543"/>
      <c r="AD46" s="543"/>
      <c r="AE46" s="543"/>
      <c r="AF46" s="543"/>
      <c r="AG46" s="543"/>
      <c r="AH46" s="543"/>
      <c r="AI46" s="543"/>
      <c r="AJ46" s="543"/>
      <c r="AK46" s="543"/>
      <c r="AL46" s="543"/>
      <c r="AM46" s="543"/>
      <c r="AN46" s="543"/>
      <c r="AO46" s="543"/>
      <c r="AP46" s="543"/>
      <c r="AQ46" s="543"/>
      <c r="AR46" s="543"/>
      <c r="AS46" s="543"/>
      <c r="AT46" s="543"/>
      <c r="AU46" s="543"/>
      <c r="AV46" s="543"/>
      <c r="AW46" s="543"/>
      <c r="AX46" s="543"/>
      <c r="AY46" s="543"/>
      <c r="AZ46" s="539"/>
      <c r="BA46" s="540"/>
      <c r="BB46" s="540"/>
      <c r="BC46" s="540"/>
      <c r="BD46" s="540"/>
      <c r="BE46" s="541"/>
      <c r="BF46" s="489"/>
      <c r="BG46" s="490"/>
      <c r="BH46" s="490"/>
      <c r="BI46" s="490"/>
      <c r="BJ46" s="490"/>
      <c r="BK46" s="490"/>
      <c r="BL46" s="490"/>
      <c r="BM46" s="490"/>
      <c r="BN46" s="490"/>
      <c r="BO46" s="490"/>
      <c r="BP46" s="490"/>
      <c r="BQ46" s="490"/>
      <c r="BR46" s="490"/>
      <c r="BS46" s="490"/>
      <c r="BT46" s="490"/>
      <c r="BU46" s="490"/>
      <c r="BV46" s="491"/>
    </row>
    <row r="47" spans="1:74" ht="12" customHeight="1" x14ac:dyDescent="0.15">
      <c r="A47" s="545" t="s">
        <v>529</v>
      </c>
      <c r="B47" s="545"/>
      <c r="C47" s="545"/>
      <c r="D47" s="545"/>
      <c r="E47" s="545"/>
      <c r="F47" s="545"/>
      <c r="G47" s="545"/>
      <c r="H47" s="545"/>
      <c r="I47" s="545"/>
      <c r="J47" s="542">
        <f>SUM(P47:BE48)</f>
        <v>0</v>
      </c>
      <c r="K47" s="542"/>
      <c r="L47" s="542"/>
      <c r="M47" s="542"/>
      <c r="N47" s="542"/>
      <c r="O47" s="542"/>
      <c r="P47" s="543"/>
      <c r="Q47" s="543"/>
      <c r="R47" s="543"/>
      <c r="S47" s="543"/>
      <c r="T47" s="543"/>
      <c r="U47" s="543"/>
      <c r="V47" s="543"/>
      <c r="W47" s="543"/>
      <c r="X47" s="543"/>
      <c r="Y47" s="543"/>
      <c r="Z47" s="543"/>
      <c r="AA47" s="543"/>
      <c r="AB47" s="543"/>
      <c r="AC47" s="543"/>
      <c r="AD47" s="543"/>
      <c r="AE47" s="543"/>
      <c r="AF47" s="543"/>
      <c r="AG47" s="543"/>
      <c r="AH47" s="543"/>
      <c r="AI47" s="543"/>
      <c r="AJ47" s="543"/>
      <c r="AK47" s="543"/>
      <c r="AL47" s="543"/>
      <c r="AM47" s="543"/>
      <c r="AN47" s="543"/>
      <c r="AO47" s="543"/>
      <c r="AP47" s="543"/>
      <c r="AQ47" s="543"/>
      <c r="AR47" s="543"/>
      <c r="AS47" s="543"/>
      <c r="AT47" s="543"/>
      <c r="AU47" s="543"/>
      <c r="AV47" s="543"/>
      <c r="AW47" s="543"/>
      <c r="AX47" s="543"/>
      <c r="AY47" s="543"/>
      <c r="AZ47" s="536"/>
      <c r="BA47" s="537"/>
      <c r="BB47" s="537"/>
      <c r="BC47" s="537"/>
      <c r="BD47" s="537"/>
      <c r="BE47" s="538"/>
      <c r="BF47" s="492"/>
      <c r="BG47" s="493"/>
      <c r="BH47" s="493"/>
      <c r="BI47" s="493"/>
      <c r="BJ47" s="493"/>
      <c r="BK47" s="493"/>
      <c r="BL47" s="493"/>
      <c r="BM47" s="493"/>
      <c r="BN47" s="493"/>
      <c r="BO47" s="493"/>
      <c r="BP47" s="493"/>
      <c r="BQ47" s="493"/>
      <c r="BR47" s="493"/>
      <c r="BS47" s="493"/>
      <c r="BT47" s="493"/>
      <c r="BU47" s="493"/>
      <c r="BV47" s="494"/>
    </row>
    <row r="48" spans="1:74" ht="12" customHeight="1" x14ac:dyDescent="0.15">
      <c r="A48" s="545"/>
      <c r="B48" s="545"/>
      <c r="C48" s="545"/>
      <c r="D48" s="545"/>
      <c r="E48" s="545"/>
      <c r="F48" s="545"/>
      <c r="G48" s="545"/>
      <c r="H48" s="545"/>
      <c r="I48" s="545"/>
      <c r="J48" s="542"/>
      <c r="K48" s="542"/>
      <c r="L48" s="542"/>
      <c r="M48" s="542"/>
      <c r="N48" s="542"/>
      <c r="O48" s="542"/>
      <c r="P48" s="543"/>
      <c r="Q48" s="543"/>
      <c r="R48" s="543"/>
      <c r="S48" s="543"/>
      <c r="T48" s="543"/>
      <c r="U48" s="543"/>
      <c r="V48" s="543"/>
      <c r="W48" s="543"/>
      <c r="X48" s="543"/>
      <c r="Y48" s="543"/>
      <c r="Z48" s="543"/>
      <c r="AA48" s="543"/>
      <c r="AB48" s="543"/>
      <c r="AC48" s="543"/>
      <c r="AD48" s="543"/>
      <c r="AE48" s="543"/>
      <c r="AF48" s="543"/>
      <c r="AG48" s="543"/>
      <c r="AH48" s="543"/>
      <c r="AI48" s="543"/>
      <c r="AJ48" s="543"/>
      <c r="AK48" s="543"/>
      <c r="AL48" s="543"/>
      <c r="AM48" s="543"/>
      <c r="AN48" s="543"/>
      <c r="AO48" s="543"/>
      <c r="AP48" s="543"/>
      <c r="AQ48" s="543"/>
      <c r="AR48" s="543"/>
      <c r="AS48" s="543"/>
      <c r="AT48" s="543"/>
      <c r="AU48" s="543"/>
      <c r="AV48" s="543"/>
      <c r="AW48" s="543"/>
      <c r="AX48" s="543"/>
      <c r="AY48" s="543"/>
      <c r="AZ48" s="539"/>
      <c r="BA48" s="540"/>
      <c r="BB48" s="540"/>
      <c r="BC48" s="540"/>
      <c r="BD48" s="540"/>
      <c r="BE48" s="541"/>
      <c r="BF48" s="495"/>
      <c r="BG48" s="496"/>
      <c r="BH48" s="496"/>
      <c r="BI48" s="496"/>
      <c r="BJ48" s="496"/>
      <c r="BK48" s="496"/>
      <c r="BL48" s="496"/>
      <c r="BM48" s="496"/>
      <c r="BN48" s="496"/>
      <c r="BO48" s="496"/>
      <c r="BP48" s="496"/>
      <c r="BQ48" s="496"/>
      <c r="BR48" s="496"/>
      <c r="BS48" s="496"/>
      <c r="BT48" s="496"/>
      <c r="BU48" s="496"/>
      <c r="BV48" s="497"/>
    </row>
    <row r="49" spans="1:74" ht="12" customHeight="1" x14ac:dyDescent="0.15">
      <c r="A49" s="545" t="s">
        <v>501</v>
      </c>
      <c r="B49" s="545"/>
      <c r="C49" s="545"/>
      <c r="D49" s="545"/>
      <c r="E49" s="545"/>
      <c r="F49" s="545"/>
      <c r="G49" s="545"/>
      <c r="H49" s="545"/>
      <c r="I49" s="545"/>
      <c r="J49" s="542">
        <f>SUM(P49:BE50)</f>
        <v>0</v>
      </c>
      <c r="K49" s="542"/>
      <c r="L49" s="542"/>
      <c r="M49" s="542"/>
      <c r="N49" s="542"/>
      <c r="O49" s="542"/>
      <c r="P49" s="543"/>
      <c r="Q49" s="543"/>
      <c r="R49" s="543"/>
      <c r="S49" s="543"/>
      <c r="T49" s="543"/>
      <c r="U49" s="543"/>
      <c r="V49" s="543"/>
      <c r="W49" s="543"/>
      <c r="X49" s="543"/>
      <c r="Y49" s="543"/>
      <c r="Z49" s="543"/>
      <c r="AA49" s="543"/>
      <c r="AB49" s="543"/>
      <c r="AC49" s="543"/>
      <c r="AD49" s="543"/>
      <c r="AE49" s="543"/>
      <c r="AF49" s="543"/>
      <c r="AG49" s="543"/>
      <c r="AH49" s="543"/>
      <c r="AI49" s="543"/>
      <c r="AJ49" s="543"/>
      <c r="AK49" s="543"/>
      <c r="AL49" s="543"/>
      <c r="AM49" s="543"/>
      <c r="AN49" s="543"/>
      <c r="AO49" s="543"/>
      <c r="AP49" s="543"/>
      <c r="AQ49" s="543"/>
      <c r="AR49" s="543"/>
      <c r="AS49" s="543"/>
      <c r="AT49" s="543"/>
      <c r="AU49" s="543"/>
      <c r="AV49" s="543"/>
      <c r="AW49" s="543"/>
      <c r="AX49" s="543"/>
      <c r="AY49" s="543"/>
      <c r="AZ49" s="536"/>
      <c r="BA49" s="537"/>
      <c r="BB49" s="537"/>
      <c r="BC49" s="537"/>
      <c r="BD49" s="537"/>
      <c r="BE49" s="538"/>
      <c r="BF49" s="492"/>
      <c r="BG49" s="493"/>
      <c r="BH49" s="493"/>
      <c r="BI49" s="493"/>
      <c r="BJ49" s="493"/>
      <c r="BK49" s="493"/>
      <c r="BL49" s="493"/>
      <c r="BM49" s="493"/>
      <c r="BN49" s="493"/>
      <c r="BO49" s="493"/>
      <c r="BP49" s="493"/>
      <c r="BQ49" s="493"/>
      <c r="BR49" s="493"/>
      <c r="BS49" s="493"/>
      <c r="BT49" s="493"/>
      <c r="BU49" s="493"/>
      <c r="BV49" s="494"/>
    </row>
    <row r="50" spans="1:74" ht="12" customHeight="1" x14ac:dyDescent="0.15">
      <c r="A50" s="545"/>
      <c r="B50" s="545"/>
      <c r="C50" s="545"/>
      <c r="D50" s="545"/>
      <c r="E50" s="545"/>
      <c r="F50" s="545"/>
      <c r="G50" s="545"/>
      <c r="H50" s="545"/>
      <c r="I50" s="545"/>
      <c r="J50" s="542"/>
      <c r="K50" s="542"/>
      <c r="L50" s="542"/>
      <c r="M50" s="542"/>
      <c r="N50" s="542"/>
      <c r="O50" s="542"/>
      <c r="P50" s="543"/>
      <c r="Q50" s="543"/>
      <c r="R50" s="543"/>
      <c r="S50" s="543"/>
      <c r="T50" s="543"/>
      <c r="U50" s="543"/>
      <c r="V50" s="543"/>
      <c r="W50" s="543"/>
      <c r="X50" s="543"/>
      <c r="Y50" s="543"/>
      <c r="Z50" s="543"/>
      <c r="AA50" s="543"/>
      <c r="AB50" s="543"/>
      <c r="AC50" s="543"/>
      <c r="AD50" s="543"/>
      <c r="AE50" s="543"/>
      <c r="AF50" s="543"/>
      <c r="AG50" s="543"/>
      <c r="AH50" s="543"/>
      <c r="AI50" s="543"/>
      <c r="AJ50" s="543"/>
      <c r="AK50" s="543"/>
      <c r="AL50" s="543"/>
      <c r="AM50" s="543"/>
      <c r="AN50" s="543"/>
      <c r="AO50" s="543"/>
      <c r="AP50" s="543"/>
      <c r="AQ50" s="543"/>
      <c r="AR50" s="543"/>
      <c r="AS50" s="543"/>
      <c r="AT50" s="543"/>
      <c r="AU50" s="543"/>
      <c r="AV50" s="543"/>
      <c r="AW50" s="543"/>
      <c r="AX50" s="543"/>
      <c r="AY50" s="543"/>
      <c r="AZ50" s="539"/>
      <c r="BA50" s="540"/>
      <c r="BB50" s="540"/>
      <c r="BC50" s="540"/>
      <c r="BD50" s="540"/>
      <c r="BE50" s="541"/>
      <c r="BF50" s="495"/>
      <c r="BG50" s="496"/>
      <c r="BH50" s="496"/>
      <c r="BI50" s="496"/>
      <c r="BJ50" s="496"/>
      <c r="BK50" s="496"/>
      <c r="BL50" s="496"/>
      <c r="BM50" s="496"/>
      <c r="BN50" s="496"/>
      <c r="BO50" s="496"/>
      <c r="BP50" s="496"/>
      <c r="BQ50" s="496"/>
      <c r="BR50" s="496"/>
      <c r="BS50" s="496"/>
      <c r="BT50" s="496"/>
      <c r="BU50" s="496"/>
      <c r="BV50" s="497"/>
    </row>
    <row r="51" spans="1:74" ht="12" customHeight="1" x14ac:dyDescent="0.15">
      <c r="A51" s="545" t="s">
        <v>530</v>
      </c>
      <c r="B51" s="545"/>
      <c r="C51" s="545"/>
      <c r="D51" s="545"/>
      <c r="E51" s="545"/>
      <c r="F51" s="545"/>
      <c r="G51" s="545"/>
      <c r="H51" s="545"/>
      <c r="I51" s="545"/>
      <c r="J51" s="560">
        <f>SUM(J15:O20)+J31+J41+SUM(J43:O50)</f>
        <v>809854</v>
      </c>
      <c r="K51" s="560"/>
      <c r="L51" s="560"/>
      <c r="M51" s="560"/>
      <c r="N51" s="560"/>
      <c r="O51" s="560"/>
      <c r="P51" s="552">
        <f>SUM(P15:U20)+P31+P41+SUM(P43:U50)</f>
        <v>16145</v>
      </c>
      <c r="Q51" s="552"/>
      <c r="R51" s="552"/>
      <c r="S51" s="552"/>
      <c r="T51" s="552"/>
      <c r="U51" s="552"/>
      <c r="V51" s="552">
        <f>SUM(V15:AA20)+V31+V41+SUM(V43:AA50)</f>
        <v>579475</v>
      </c>
      <c r="W51" s="552"/>
      <c r="X51" s="552"/>
      <c r="Y51" s="552"/>
      <c r="Z51" s="552"/>
      <c r="AA51" s="552"/>
      <c r="AB51" s="552">
        <f>SUM(AB15:AG20)+AB31+AB41+SUM(AB43:AG50)</f>
        <v>214234</v>
      </c>
      <c r="AC51" s="552"/>
      <c r="AD51" s="552"/>
      <c r="AE51" s="552"/>
      <c r="AF51" s="552"/>
      <c r="AG51" s="552"/>
      <c r="AH51" s="552">
        <f>SUM(AH15:AM20)+AH31+AH41+SUM(AH43:AM50)</f>
        <v>0</v>
      </c>
      <c r="AI51" s="552"/>
      <c r="AJ51" s="552"/>
      <c r="AK51" s="552"/>
      <c r="AL51" s="552"/>
      <c r="AM51" s="552"/>
      <c r="AN51" s="552">
        <f>SUM(AN15:AS20)+AN31+AN41+SUM(AN43:AS50)</f>
        <v>0</v>
      </c>
      <c r="AO51" s="552"/>
      <c r="AP51" s="552"/>
      <c r="AQ51" s="552"/>
      <c r="AR51" s="552"/>
      <c r="AS51" s="552"/>
      <c r="AT51" s="552">
        <f>SUM(AT15:AY20)+AT31+AT41+SUM(AT43:AY50)</f>
        <v>0</v>
      </c>
      <c r="AU51" s="552"/>
      <c r="AV51" s="552"/>
      <c r="AW51" s="552"/>
      <c r="AX51" s="552"/>
      <c r="AY51" s="552"/>
      <c r="AZ51" s="554">
        <f>SUM(AZ15:BE20)+AZ31+AZ41+SUM(AZ43:BE50)</f>
        <v>0</v>
      </c>
      <c r="BA51" s="555"/>
      <c r="BB51" s="555"/>
      <c r="BC51" s="555"/>
      <c r="BD51" s="555"/>
      <c r="BE51" s="556"/>
      <c r="BF51" s="498"/>
      <c r="BG51" s="499"/>
      <c r="BH51" s="499"/>
      <c r="BI51" s="499"/>
      <c r="BJ51" s="499"/>
      <c r="BK51" s="499"/>
      <c r="BL51" s="499"/>
      <c r="BM51" s="499"/>
      <c r="BN51" s="499"/>
      <c r="BO51" s="499"/>
      <c r="BP51" s="499"/>
      <c r="BQ51" s="499"/>
      <c r="BR51" s="499"/>
      <c r="BS51" s="499"/>
      <c r="BT51" s="499"/>
      <c r="BU51" s="499"/>
      <c r="BV51" s="500"/>
    </row>
    <row r="52" spans="1:74" ht="12" customHeight="1" thickBot="1" x14ac:dyDescent="0.2">
      <c r="A52" s="551"/>
      <c r="B52" s="551"/>
      <c r="C52" s="551"/>
      <c r="D52" s="551"/>
      <c r="E52" s="551"/>
      <c r="F52" s="551"/>
      <c r="G52" s="551"/>
      <c r="H52" s="551"/>
      <c r="I52" s="551"/>
      <c r="J52" s="561"/>
      <c r="K52" s="561"/>
      <c r="L52" s="561"/>
      <c r="M52" s="561"/>
      <c r="N52" s="561"/>
      <c r="O52" s="561"/>
      <c r="P52" s="553"/>
      <c r="Q52" s="553"/>
      <c r="R52" s="553"/>
      <c r="S52" s="553"/>
      <c r="T52" s="553"/>
      <c r="U52" s="553"/>
      <c r="V52" s="553"/>
      <c r="W52" s="553"/>
      <c r="X52" s="553"/>
      <c r="Y52" s="553"/>
      <c r="Z52" s="553"/>
      <c r="AA52" s="553"/>
      <c r="AB52" s="553"/>
      <c r="AC52" s="553"/>
      <c r="AD52" s="553"/>
      <c r="AE52" s="553"/>
      <c r="AF52" s="553"/>
      <c r="AG52" s="553"/>
      <c r="AH52" s="553"/>
      <c r="AI52" s="553"/>
      <c r="AJ52" s="553"/>
      <c r="AK52" s="553"/>
      <c r="AL52" s="553"/>
      <c r="AM52" s="553"/>
      <c r="AN52" s="553"/>
      <c r="AO52" s="553"/>
      <c r="AP52" s="553"/>
      <c r="AQ52" s="553"/>
      <c r="AR52" s="553"/>
      <c r="AS52" s="553"/>
      <c r="AT52" s="553"/>
      <c r="AU52" s="553"/>
      <c r="AV52" s="553"/>
      <c r="AW52" s="553"/>
      <c r="AX52" s="553"/>
      <c r="AY52" s="553"/>
      <c r="AZ52" s="557"/>
      <c r="BA52" s="558"/>
      <c r="BB52" s="558"/>
      <c r="BC52" s="558"/>
      <c r="BD52" s="558"/>
      <c r="BE52" s="559"/>
      <c r="BF52" s="501"/>
      <c r="BG52" s="502"/>
      <c r="BH52" s="502"/>
      <c r="BI52" s="502"/>
      <c r="BJ52" s="502"/>
      <c r="BK52" s="502"/>
      <c r="BL52" s="502"/>
      <c r="BM52" s="502"/>
      <c r="BN52" s="502"/>
      <c r="BO52" s="502"/>
      <c r="BP52" s="502"/>
      <c r="BQ52" s="502"/>
      <c r="BR52" s="502"/>
      <c r="BS52" s="502"/>
      <c r="BT52" s="502"/>
      <c r="BU52" s="502"/>
      <c r="BV52" s="503"/>
    </row>
    <row r="53" spans="1:74" ht="12" customHeight="1" thickTop="1" x14ac:dyDescent="0.15">
      <c r="A53" s="544" t="s">
        <v>473</v>
      </c>
      <c r="B53" s="544"/>
      <c r="C53" s="544"/>
      <c r="D53" s="544"/>
      <c r="E53" s="544"/>
      <c r="F53" s="544"/>
      <c r="G53" s="544"/>
      <c r="H53" s="544"/>
      <c r="I53" s="544"/>
      <c r="J53" s="550"/>
      <c r="K53" s="550"/>
      <c r="L53" s="550"/>
      <c r="M53" s="550"/>
      <c r="N53" s="550"/>
      <c r="O53" s="550"/>
      <c r="P53" s="546"/>
      <c r="Q53" s="546"/>
      <c r="R53" s="546"/>
      <c r="S53" s="546"/>
      <c r="T53" s="546"/>
      <c r="U53" s="546"/>
      <c r="V53" s="546"/>
      <c r="W53" s="546"/>
      <c r="X53" s="546"/>
      <c r="Y53" s="546"/>
      <c r="Z53" s="546"/>
      <c r="AA53" s="546"/>
      <c r="AB53" s="546"/>
      <c r="AC53" s="546"/>
      <c r="AD53" s="546"/>
      <c r="AE53" s="546"/>
      <c r="AF53" s="546"/>
      <c r="AG53" s="546"/>
      <c r="AH53" s="546"/>
      <c r="AI53" s="546"/>
      <c r="AJ53" s="546"/>
      <c r="AK53" s="546"/>
      <c r="AL53" s="546"/>
      <c r="AM53" s="546"/>
      <c r="AN53" s="546"/>
      <c r="AO53" s="546"/>
      <c r="AP53" s="546"/>
      <c r="AQ53" s="546"/>
      <c r="AR53" s="546"/>
      <c r="AS53" s="546"/>
      <c r="AT53" s="546"/>
      <c r="AU53" s="546"/>
      <c r="AV53" s="546"/>
      <c r="AW53" s="546"/>
      <c r="AX53" s="546"/>
      <c r="AY53" s="546"/>
      <c r="AZ53" s="547"/>
      <c r="BA53" s="548"/>
      <c r="BB53" s="548"/>
      <c r="BC53" s="548"/>
      <c r="BD53" s="548"/>
      <c r="BE53" s="549"/>
      <c r="BF53" s="504"/>
      <c r="BG53" s="505"/>
      <c r="BH53" s="505"/>
      <c r="BI53" s="505"/>
      <c r="BJ53" s="505"/>
      <c r="BK53" s="505"/>
      <c r="BL53" s="505"/>
      <c r="BM53" s="505"/>
      <c r="BN53" s="505"/>
      <c r="BO53" s="505"/>
      <c r="BP53" s="505"/>
      <c r="BQ53" s="505"/>
      <c r="BR53" s="505"/>
      <c r="BS53" s="505"/>
      <c r="BT53" s="505"/>
      <c r="BU53" s="505"/>
      <c r="BV53" s="506"/>
    </row>
    <row r="54" spans="1:74" ht="12" customHeight="1" x14ac:dyDescent="0.15">
      <c r="A54" s="545"/>
      <c r="B54" s="545"/>
      <c r="C54" s="545"/>
      <c r="D54" s="545"/>
      <c r="E54" s="545"/>
      <c r="F54" s="545"/>
      <c r="G54" s="545"/>
      <c r="H54" s="545"/>
      <c r="I54" s="545"/>
      <c r="J54" s="542"/>
      <c r="K54" s="542"/>
      <c r="L54" s="542"/>
      <c r="M54" s="542"/>
      <c r="N54" s="542"/>
      <c r="O54" s="542"/>
      <c r="P54" s="543"/>
      <c r="Q54" s="543"/>
      <c r="R54" s="543"/>
      <c r="S54" s="543"/>
      <c r="T54" s="543"/>
      <c r="U54" s="543"/>
      <c r="V54" s="543"/>
      <c r="W54" s="543"/>
      <c r="X54" s="543"/>
      <c r="Y54" s="543"/>
      <c r="Z54" s="543"/>
      <c r="AA54" s="543"/>
      <c r="AB54" s="543"/>
      <c r="AC54" s="543"/>
      <c r="AD54" s="543"/>
      <c r="AE54" s="543"/>
      <c r="AF54" s="543"/>
      <c r="AG54" s="543"/>
      <c r="AH54" s="543"/>
      <c r="AI54" s="543"/>
      <c r="AJ54" s="543"/>
      <c r="AK54" s="543"/>
      <c r="AL54" s="543"/>
      <c r="AM54" s="543"/>
      <c r="AN54" s="543"/>
      <c r="AO54" s="543"/>
      <c r="AP54" s="543"/>
      <c r="AQ54" s="543"/>
      <c r="AR54" s="543"/>
      <c r="AS54" s="543"/>
      <c r="AT54" s="543"/>
      <c r="AU54" s="543"/>
      <c r="AV54" s="543"/>
      <c r="AW54" s="543"/>
      <c r="AX54" s="543"/>
      <c r="AY54" s="543"/>
      <c r="AZ54" s="539"/>
      <c r="BA54" s="540"/>
      <c r="BB54" s="540"/>
      <c r="BC54" s="540"/>
      <c r="BD54" s="540"/>
      <c r="BE54" s="541"/>
      <c r="BF54" s="495"/>
      <c r="BG54" s="496"/>
      <c r="BH54" s="496"/>
      <c r="BI54" s="496"/>
      <c r="BJ54" s="496"/>
      <c r="BK54" s="496"/>
      <c r="BL54" s="496"/>
      <c r="BM54" s="496"/>
      <c r="BN54" s="496"/>
      <c r="BO54" s="496"/>
      <c r="BP54" s="496"/>
      <c r="BQ54" s="496"/>
      <c r="BR54" s="496"/>
      <c r="BS54" s="496"/>
      <c r="BT54" s="496"/>
      <c r="BU54" s="496"/>
      <c r="BV54" s="497"/>
    </row>
    <row r="55" spans="1:74" x14ac:dyDescent="0.15">
      <c r="J55" s="531" t="s">
        <v>531</v>
      </c>
      <c r="K55" s="531"/>
      <c r="L55" s="531"/>
      <c r="M55" s="531"/>
      <c r="N55" s="531"/>
      <c r="O55" s="531"/>
      <c r="P55" s="533" t="str">
        <f>IF(V55=V56,"OK","NG")</f>
        <v>OK</v>
      </c>
      <c r="Q55" s="533"/>
      <c r="R55" s="533"/>
      <c r="S55" s="533"/>
      <c r="T55" s="533"/>
      <c r="U55" s="533"/>
      <c r="V55" s="534">
        <f>SUM(J15:O30,J33:O40,J43:O50)</f>
        <v>809854</v>
      </c>
      <c r="W55" s="531"/>
      <c r="X55" s="531"/>
      <c r="Y55" s="531"/>
      <c r="Z55" s="531"/>
      <c r="AA55" s="531"/>
    </row>
    <row r="56" spans="1:74" x14ac:dyDescent="0.15">
      <c r="J56" s="532"/>
      <c r="K56" s="532"/>
      <c r="L56" s="532"/>
      <c r="M56" s="532"/>
      <c r="N56" s="532"/>
      <c r="O56" s="532"/>
      <c r="P56" s="270"/>
      <c r="Q56" s="270"/>
      <c r="R56" s="270"/>
      <c r="S56" s="270"/>
      <c r="T56" s="270"/>
      <c r="U56" s="270"/>
      <c r="V56" s="535">
        <f>P51+V51+AB51+AH51+AN51+AT51+AZ51</f>
        <v>809854</v>
      </c>
      <c r="W56" s="532"/>
      <c r="X56" s="532"/>
      <c r="Y56" s="532"/>
      <c r="Z56" s="532"/>
      <c r="AA56" s="532"/>
    </row>
  </sheetData>
  <mergeCells count="235">
    <mergeCell ref="D3:AZ4"/>
    <mergeCell ref="BD3:BG4"/>
    <mergeCell ref="BH3:BM4"/>
    <mergeCell ref="BN3:BP4"/>
    <mergeCell ref="BQ3:BV4"/>
    <mergeCell ref="BD5:BG6"/>
    <mergeCell ref="BH5:BM6"/>
    <mergeCell ref="BN5:BP6"/>
    <mergeCell ref="BQ5:BV6"/>
    <mergeCell ref="A8:I13"/>
    <mergeCell ref="P10:U13"/>
    <mergeCell ref="V10:AA13"/>
    <mergeCell ref="AB10:AG13"/>
    <mergeCell ref="AH10:AM13"/>
    <mergeCell ref="AN10:AS13"/>
    <mergeCell ref="AZ10:BE13"/>
    <mergeCell ref="J10:O13"/>
    <mergeCell ref="J14:O14"/>
    <mergeCell ref="J8:BE9"/>
    <mergeCell ref="AT10:AY13"/>
    <mergeCell ref="AT14:AY14"/>
    <mergeCell ref="A17:I18"/>
    <mergeCell ref="P17:U18"/>
    <mergeCell ref="V17:AA18"/>
    <mergeCell ref="AB17:AG18"/>
    <mergeCell ref="AH17:AM18"/>
    <mergeCell ref="AN17:AS18"/>
    <mergeCell ref="AZ17:BE18"/>
    <mergeCell ref="A14:I16"/>
    <mergeCell ref="AZ14:BE14"/>
    <mergeCell ref="P15:U16"/>
    <mergeCell ref="V15:AA16"/>
    <mergeCell ref="AB15:AG16"/>
    <mergeCell ref="AH15:AM16"/>
    <mergeCell ref="AN15:AS16"/>
    <mergeCell ref="AZ15:BE16"/>
    <mergeCell ref="P14:U14"/>
    <mergeCell ref="V14:AA14"/>
    <mergeCell ref="AB14:AG14"/>
    <mergeCell ref="AH14:AM14"/>
    <mergeCell ref="AN14:AS14"/>
    <mergeCell ref="J15:O16"/>
    <mergeCell ref="J17:O18"/>
    <mergeCell ref="AT15:AY16"/>
    <mergeCell ref="AT17:AY18"/>
    <mergeCell ref="A21:B32"/>
    <mergeCell ref="C21:I22"/>
    <mergeCell ref="P21:U22"/>
    <mergeCell ref="V21:AA22"/>
    <mergeCell ref="AB21:AG22"/>
    <mergeCell ref="AH21:AM22"/>
    <mergeCell ref="AN21:AS22"/>
    <mergeCell ref="A19:I20"/>
    <mergeCell ref="P19:U20"/>
    <mergeCell ref="V19:AA20"/>
    <mergeCell ref="AB19:AG20"/>
    <mergeCell ref="AH19:AM20"/>
    <mergeCell ref="AN19:AS20"/>
    <mergeCell ref="C23:I24"/>
    <mergeCell ref="P23:U24"/>
    <mergeCell ref="V23:AA24"/>
    <mergeCell ref="AB23:AG24"/>
    <mergeCell ref="AH23:AM24"/>
    <mergeCell ref="J19:O20"/>
    <mergeCell ref="J21:O22"/>
    <mergeCell ref="J23:O24"/>
    <mergeCell ref="J25:O26"/>
    <mergeCell ref="J27:O28"/>
    <mergeCell ref="J29:O30"/>
    <mergeCell ref="C27:I28"/>
    <mergeCell ref="P27:U28"/>
    <mergeCell ref="V27:AA28"/>
    <mergeCell ref="AB27:AG28"/>
    <mergeCell ref="AH27:AM28"/>
    <mergeCell ref="AN27:AS28"/>
    <mergeCell ref="AZ27:BE28"/>
    <mergeCell ref="AN23:AS24"/>
    <mergeCell ref="AZ23:BE24"/>
    <mergeCell ref="C25:I26"/>
    <mergeCell ref="P25:U26"/>
    <mergeCell ref="V25:AA26"/>
    <mergeCell ref="AB25:AG26"/>
    <mergeCell ref="AH25:AM26"/>
    <mergeCell ref="AN25:AS26"/>
    <mergeCell ref="AZ25:BE26"/>
    <mergeCell ref="AT23:AY24"/>
    <mergeCell ref="AT25:AY26"/>
    <mergeCell ref="AT27:AY28"/>
    <mergeCell ref="C31:I32"/>
    <mergeCell ref="P31:U32"/>
    <mergeCell ref="V31:AA32"/>
    <mergeCell ref="AB31:AG32"/>
    <mergeCell ref="AH31:AM32"/>
    <mergeCell ref="AN31:AS32"/>
    <mergeCell ref="AZ31:BE32"/>
    <mergeCell ref="C29:I30"/>
    <mergeCell ref="P29:U30"/>
    <mergeCell ref="V29:AA30"/>
    <mergeCell ref="AB29:AG30"/>
    <mergeCell ref="AH29:AM30"/>
    <mergeCell ref="AN29:AS30"/>
    <mergeCell ref="J31:O32"/>
    <mergeCell ref="AT29:AY30"/>
    <mergeCell ref="AT31:AY32"/>
    <mergeCell ref="C35:I36"/>
    <mergeCell ref="P35:U36"/>
    <mergeCell ref="V35:AA36"/>
    <mergeCell ref="AB35:AG36"/>
    <mergeCell ref="AH35:AM36"/>
    <mergeCell ref="AN35:AS36"/>
    <mergeCell ref="AZ35:BE36"/>
    <mergeCell ref="A33:B42"/>
    <mergeCell ref="C33:I34"/>
    <mergeCell ref="P33:U34"/>
    <mergeCell ref="V33:AA34"/>
    <mergeCell ref="AB33:AG34"/>
    <mergeCell ref="AH33:AM34"/>
    <mergeCell ref="AN33:AS34"/>
    <mergeCell ref="AZ33:BE34"/>
    <mergeCell ref="C37:I38"/>
    <mergeCell ref="P37:U38"/>
    <mergeCell ref="V37:AA38"/>
    <mergeCell ref="AB37:AG38"/>
    <mergeCell ref="AH37:AM38"/>
    <mergeCell ref="AN37:AS38"/>
    <mergeCell ref="AZ37:BE38"/>
    <mergeCell ref="J33:O34"/>
    <mergeCell ref="J35:O36"/>
    <mergeCell ref="C41:I42"/>
    <mergeCell ref="P41:U42"/>
    <mergeCell ref="V41:AA42"/>
    <mergeCell ref="AB41:AG42"/>
    <mergeCell ref="AH41:AM42"/>
    <mergeCell ref="AN41:AS42"/>
    <mergeCell ref="AZ41:BE42"/>
    <mergeCell ref="C39:I40"/>
    <mergeCell ref="P39:U40"/>
    <mergeCell ref="V39:AA40"/>
    <mergeCell ref="AB39:AG40"/>
    <mergeCell ref="AH39:AM40"/>
    <mergeCell ref="AN39:AS40"/>
    <mergeCell ref="J39:O40"/>
    <mergeCell ref="J41:O42"/>
    <mergeCell ref="AT39:AY40"/>
    <mergeCell ref="AT41:AY42"/>
    <mergeCell ref="A45:I46"/>
    <mergeCell ref="P45:U46"/>
    <mergeCell ref="V45:AA46"/>
    <mergeCell ref="AB45:AG46"/>
    <mergeCell ref="AH45:AM46"/>
    <mergeCell ref="AN45:AS46"/>
    <mergeCell ref="AZ45:BE46"/>
    <mergeCell ref="J45:O46"/>
    <mergeCell ref="A43:I44"/>
    <mergeCell ref="P43:U44"/>
    <mergeCell ref="V43:AA44"/>
    <mergeCell ref="AB43:AG44"/>
    <mergeCell ref="AH43:AM44"/>
    <mergeCell ref="AN43:AS44"/>
    <mergeCell ref="AZ43:BE44"/>
    <mergeCell ref="J43:O44"/>
    <mergeCell ref="AT43:AY44"/>
    <mergeCell ref="AT45:AY46"/>
    <mergeCell ref="A49:I50"/>
    <mergeCell ref="P49:U50"/>
    <mergeCell ref="V49:AA50"/>
    <mergeCell ref="AB49:AG50"/>
    <mergeCell ref="AH49:AM50"/>
    <mergeCell ref="AN49:AS50"/>
    <mergeCell ref="AZ49:BE50"/>
    <mergeCell ref="A47:I48"/>
    <mergeCell ref="P47:U48"/>
    <mergeCell ref="V47:AA48"/>
    <mergeCell ref="AB47:AG48"/>
    <mergeCell ref="AH47:AM48"/>
    <mergeCell ref="AN47:AS48"/>
    <mergeCell ref="J47:O48"/>
    <mergeCell ref="J49:O50"/>
    <mergeCell ref="AT47:AY48"/>
    <mergeCell ref="AT49:AY50"/>
    <mergeCell ref="A53:I54"/>
    <mergeCell ref="P53:U54"/>
    <mergeCell ref="V53:AA54"/>
    <mergeCell ref="AB53:AG54"/>
    <mergeCell ref="AH53:AM54"/>
    <mergeCell ref="AN53:AS54"/>
    <mergeCell ref="AZ53:BE54"/>
    <mergeCell ref="J53:O54"/>
    <mergeCell ref="A51:I52"/>
    <mergeCell ref="P51:U52"/>
    <mergeCell ref="V51:AA52"/>
    <mergeCell ref="AB51:AG52"/>
    <mergeCell ref="AH51:AM52"/>
    <mergeCell ref="AN51:AS52"/>
    <mergeCell ref="AZ51:BE52"/>
    <mergeCell ref="J51:O52"/>
    <mergeCell ref="AT51:AY52"/>
    <mergeCell ref="AT53:AY54"/>
    <mergeCell ref="BF8:BV13"/>
    <mergeCell ref="BF14:BV14"/>
    <mergeCell ref="BF15:BV16"/>
    <mergeCell ref="BF21:BV22"/>
    <mergeCell ref="BF17:BV18"/>
    <mergeCell ref="BF19:BV20"/>
    <mergeCell ref="BF23:BV24"/>
    <mergeCell ref="BF25:BV26"/>
    <mergeCell ref="J55:O56"/>
    <mergeCell ref="P55:U56"/>
    <mergeCell ref="V55:AA55"/>
    <mergeCell ref="V56:AA56"/>
    <mergeCell ref="AZ47:BE48"/>
    <mergeCell ref="BF43:BV44"/>
    <mergeCell ref="AZ39:BE40"/>
    <mergeCell ref="J37:O38"/>
    <mergeCell ref="AZ29:BE30"/>
    <mergeCell ref="AZ19:BE20"/>
    <mergeCell ref="AZ21:BE22"/>
    <mergeCell ref="AT19:AY20"/>
    <mergeCell ref="AT21:AY22"/>
    <mergeCell ref="AT33:AY34"/>
    <mergeCell ref="AT35:AY36"/>
    <mergeCell ref="AT37:AY38"/>
    <mergeCell ref="BF45:BV46"/>
    <mergeCell ref="BF47:BV48"/>
    <mergeCell ref="BF49:BV50"/>
    <mergeCell ref="BF51:BV52"/>
    <mergeCell ref="BF53:BV54"/>
    <mergeCell ref="BF27:BV28"/>
    <mergeCell ref="BF29:BV30"/>
    <mergeCell ref="BF31:BV32"/>
    <mergeCell ref="BF33:BV34"/>
    <mergeCell ref="BF35:BV36"/>
    <mergeCell ref="BF37:BV38"/>
    <mergeCell ref="BF39:BV40"/>
    <mergeCell ref="BF41:BV42"/>
  </mergeCells>
  <phoneticPr fontId="3"/>
  <dataValidations xWindow="1323" yWindow="694" count="2">
    <dataValidation imeMode="halfAlpha" allowBlank="1" showInputMessage="1" showErrorMessage="1" sqref="BF53 BF19 BF17 BF51 BF23 BF29 BF31 BF35 BF37 BF39 BF41 BF43 BF47 BF49 J15:BE54" xr:uid="{00000000-0002-0000-0600-000000000000}"/>
    <dataValidation allowBlank="1" showInputMessage="1" showErrorMessage="1" prompt="広報職員人件費の計上漏れにご注意ください。" sqref="BF15" xr:uid="{5685420D-D670-4FF0-89CB-FFD65A0C80ED}"/>
  </dataValidations>
  <printOptions horizontalCentered="1"/>
  <pageMargins left="0.59055118110236227" right="0.31496062992125984" top="0.55118110236220474" bottom="0.27559055118110237" header="0.51181102362204722" footer="0.23622047244094491"/>
  <pageSetup paperSize="9" scale="79"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BT50"/>
  <sheetViews>
    <sheetView showGridLines="0" view="pageBreakPreview" zoomScaleNormal="100" zoomScaleSheetLayoutView="100" workbookViewId="0">
      <selection activeCell="L42" sqref="L42:N42"/>
    </sheetView>
  </sheetViews>
  <sheetFormatPr defaultColWidth="9" defaultRowHeight="13.5" x14ac:dyDescent="0.15"/>
  <cols>
    <col min="1" max="2" width="1.625" customWidth="1"/>
    <col min="3" max="7" width="2.375" customWidth="1"/>
    <col min="8" max="11" width="1.375" customWidth="1"/>
    <col min="12" max="14" width="1.25" customWidth="1"/>
    <col min="15" max="16" width="3.625" customWidth="1"/>
    <col min="17" max="19" width="1.25" customWidth="1"/>
    <col min="20" max="21" width="2.375" customWidth="1"/>
    <col min="22" max="22" width="4.375" customWidth="1"/>
    <col min="23" max="23" width="3.375" bestFit="1" customWidth="1"/>
    <col min="24" max="27" width="2.375" customWidth="1"/>
    <col min="28" max="28" width="4.375" customWidth="1"/>
    <col min="29" max="29" width="3.375" bestFit="1" customWidth="1"/>
    <col min="30" max="30" width="2.375" customWidth="1"/>
    <col min="31" max="31" width="3.875" bestFit="1" customWidth="1"/>
    <col min="32" max="33" width="2.375" customWidth="1"/>
    <col min="34" max="34" width="4.375" customWidth="1"/>
    <col min="35" max="37" width="2.375" customWidth="1"/>
    <col min="38" max="39" width="3.625" customWidth="1"/>
    <col min="40" max="66" width="2.375" customWidth="1"/>
    <col min="67" max="67" width="1.875" customWidth="1"/>
    <col min="68" max="71" width="2.375" customWidth="1"/>
    <col min="72" max="72" width="4.75" hidden="1" customWidth="1"/>
    <col min="73" max="82" width="2.625" customWidth="1"/>
  </cols>
  <sheetData>
    <row r="1" spans="1:72" x14ac:dyDescent="0.15">
      <c r="A1" s="1" t="s">
        <v>532</v>
      </c>
      <c r="B1" s="1"/>
      <c r="C1" s="1"/>
      <c r="D1" s="1"/>
      <c r="E1" s="1"/>
    </row>
    <row r="2" spans="1:72" ht="13.5" customHeight="1" x14ac:dyDescent="0.15">
      <c r="AT2" s="796"/>
      <c r="AU2" s="796"/>
      <c r="AV2" s="796"/>
      <c r="AW2" s="796"/>
      <c r="AX2" s="58"/>
      <c r="AY2" s="58"/>
      <c r="AZ2" s="58"/>
      <c r="BA2" s="58"/>
      <c r="BB2" s="286" t="s">
        <v>533</v>
      </c>
      <c r="BC2" s="267"/>
      <c r="BD2" s="267"/>
      <c r="BE2" s="267"/>
      <c r="BF2" s="267" t="s">
        <v>4</v>
      </c>
      <c r="BG2" s="267"/>
      <c r="BH2" s="267"/>
      <c r="BI2" s="267"/>
      <c r="BJ2" s="267"/>
      <c r="BK2" s="267"/>
      <c r="BL2" s="288" t="s">
        <v>534</v>
      </c>
      <c r="BM2" s="288"/>
      <c r="BN2" s="289"/>
      <c r="BO2" s="293" t="s">
        <v>417</v>
      </c>
      <c r="BP2" s="294"/>
      <c r="BQ2" s="294"/>
      <c r="BR2" s="294"/>
      <c r="BS2" s="295"/>
    </row>
    <row r="3" spans="1:72" ht="13.5" customHeight="1" x14ac:dyDescent="0.15">
      <c r="L3" s="797" t="str">
        <f>"令和"&amp;★表紙!Q16&amp;"年度　年金生活者支援給付金事務職員の配置状況（R8.3.31）"</f>
        <v>令和７年度　年金生活者支援給付金事務職員の配置状況（R8.3.31）</v>
      </c>
      <c r="M3" s="797"/>
      <c r="N3" s="797"/>
      <c r="O3" s="797"/>
      <c r="P3" s="797"/>
      <c r="Q3" s="797"/>
      <c r="R3" s="797"/>
      <c r="S3" s="797"/>
      <c r="T3" s="797"/>
      <c r="U3" s="797"/>
      <c r="V3" s="797"/>
      <c r="W3" s="797"/>
      <c r="X3" s="797"/>
      <c r="Y3" s="797"/>
      <c r="Z3" s="797"/>
      <c r="AA3" s="797"/>
      <c r="AB3" s="797"/>
      <c r="AC3" s="797"/>
      <c r="AD3" s="797"/>
      <c r="AE3" s="797"/>
      <c r="AF3" s="797"/>
      <c r="AG3" s="797"/>
      <c r="AH3" s="797"/>
      <c r="AI3" s="797"/>
      <c r="AJ3" s="797"/>
      <c r="AK3" s="797"/>
      <c r="AL3" s="797"/>
      <c r="AM3" s="797"/>
      <c r="AN3" s="797"/>
      <c r="AO3" s="797"/>
      <c r="AT3" s="796"/>
      <c r="AU3" s="796"/>
      <c r="AV3" s="796"/>
      <c r="AW3" s="796"/>
      <c r="AX3" s="58"/>
      <c r="AY3" s="58"/>
      <c r="AZ3" s="58"/>
      <c r="BA3" s="58"/>
      <c r="BB3" s="267"/>
      <c r="BC3" s="267"/>
      <c r="BD3" s="267"/>
      <c r="BE3" s="267"/>
      <c r="BF3" s="267"/>
      <c r="BG3" s="267"/>
      <c r="BH3" s="267"/>
      <c r="BI3" s="267"/>
      <c r="BJ3" s="267"/>
      <c r="BK3" s="267"/>
      <c r="BL3" s="291"/>
      <c r="BM3" s="291"/>
      <c r="BN3" s="292"/>
      <c r="BO3" s="296"/>
      <c r="BP3" s="297"/>
      <c r="BQ3" s="297"/>
      <c r="BR3" s="297"/>
      <c r="BS3" s="298"/>
    </row>
    <row r="4" spans="1:72" ht="13.5" customHeight="1" x14ac:dyDescent="0.15">
      <c r="L4" s="797"/>
      <c r="M4" s="797"/>
      <c r="N4" s="797"/>
      <c r="O4" s="797"/>
      <c r="P4" s="797"/>
      <c r="Q4" s="797"/>
      <c r="R4" s="797"/>
      <c r="S4" s="797"/>
      <c r="T4" s="797"/>
      <c r="U4" s="797"/>
      <c r="V4" s="797"/>
      <c r="W4" s="797"/>
      <c r="X4" s="797"/>
      <c r="Y4" s="797"/>
      <c r="Z4" s="797"/>
      <c r="AA4" s="797"/>
      <c r="AB4" s="797"/>
      <c r="AC4" s="797"/>
      <c r="AD4" s="797"/>
      <c r="AE4" s="797"/>
      <c r="AF4" s="797"/>
      <c r="AG4" s="797"/>
      <c r="AH4" s="797"/>
      <c r="AI4" s="797"/>
      <c r="AJ4" s="797"/>
      <c r="AK4" s="797"/>
      <c r="AL4" s="797"/>
      <c r="AM4" s="797"/>
      <c r="AN4" s="797"/>
      <c r="AO4" s="797"/>
      <c r="AT4" s="798"/>
      <c r="AU4" s="798"/>
      <c r="AV4" s="798"/>
      <c r="AW4" s="798"/>
      <c r="AX4" s="59"/>
      <c r="AY4" s="59"/>
      <c r="AZ4" s="59"/>
      <c r="BA4" s="59"/>
      <c r="BB4" s="306" t="s">
        <v>7</v>
      </c>
      <c r="BC4" s="306"/>
      <c r="BD4" s="306"/>
      <c r="BE4" s="306"/>
      <c r="BF4" s="799" t="str">
        <f>★表紙!$AY$48</f>
        <v>北海道</v>
      </c>
      <c r="BG4" s="800"/>
      <c r="BH4" s="800"/>
      <c r="BI4" s="800"/>
      <c r="BJ4" s="800"/>
      <c r="BK4" s="800"/>
      <c r="BL4" s="801" t="str">
        <f>★表紙!$BK$48</f>
        <v>999</v>
      </c>
      <c r="BM4" s="801"/>
      <c r="BN4" s="802"/>
      <c r="BO4" s="805" t="str">
        <f>★表紙!$BT$48</f>
        <v>○○市</v>
      </c>
      <c r="BP4" s="806"/>
      <c r="BQ4" s="806"/>
      <c r="BR4" s="806"/>
      <c r="BS4" s="807"/>
    </row>
    <row r="5" spans="1:72" x14ac:dyDescent="0.15">
      <c r="AT5" s="798"/>
      <c r="AU5" s="798"/>
      <c r="AV5" s="798"/>
      <c r="AW5" s="798"/>
      <c r="AX5" s="59"/>
      <c r="AY5" s="59"/>
      <c r="AZ5" s="59"/>
      <c r="BA5" s="59"/>
      <c r="BB5" s="306"/>
      <c r="BC5" s="306"/>
      <c r="BD5" s="306"/>
      <c r="BE5" s="306"/>
      <c r="BF5" s="800"/>
      <c r="BG5" s="800"/>
      <c r="BH5" s="800"/>
      <c r="BI5" s="800"/>
      <c r="BJ5" s="800"/>
      <c r="BK5" s="800"/>
      <c r="BL5" s="803"/>
      <c r="BM5" s="803"/>
      <c r="BN5" s="804"/>
      <c r="BO5" s="808"/>
      <c r="BP5" s="809"/>
      <c r="BQ5" s="809"/>
      <c r="BR5" s="809"/>
      <c r="BS5" s="810"/>
    </row>
    <row r="6" spans="1:72" ht="5.0999999999999996" customHeight="1" x14ac:dyDescent="0.15"/>
    <row r="7" spans="1:72" x14ac:dyDescent="0.15">
      <c r="A7" s="293" t="s">
        <v>535</v>
      </c>
      <c r="B7" s="294"/>
      <c r="C7" s="294"/>
      <c r="D7" s="294"/>
      <c r="E7" s="294"/>
      <c r="F7" s="295"/>
      <c r="G7" s="311" t="s">
        <v>536</v>
      </c>
      <c r="H7" s="312"/>
      <c r="I7" s="312"/>
      <c r="J7" s="312"/>
      <c r="K7" s="312"/>
      <c r="L7" s="312"/>
      <c r="M7" s="312"/>
      <c r="N7" s="313"/>
      <c r="O7" s="311" t="s">
        <v>537</v>
      </c>
      <c r="P7" s="312"/>
      <c r="Q7" s="312"/>
      <c r="R7" s="312"/>
      <c r="S7" s="312"/>
      <c r="T7" s="312"/>
      <c r="U7" s="312"/>
      <c r="V7" s="312"/>
      <c r="W7" s="312"/>
      <c r="X7" s="312"/>
      <c r="Y7" s="312"/>
      <c r="Z7" s="313"/>
      <c r="AA7" s="311" t="s">
        <v>538</v>
      </c>
      <c r="AB7" s="312"/>
      <c r="AC7" s="312"/>
      <c r="AD7" s="312"/>
      <c r="AE7" s="313"/>
      <c r="AG7" s="311" t="s">
        <v>539</v>
      </c>
      <c r="AH7" s="312"/>
      <c r="AI7" s="312"/>
      <c r="AJ7" s="312"/>
      <c r="AK7" s="312"/>
      <c r="AL7" s="312"/>
      <c r="AM7" s="312"/>
      <c r="AN7" s="312"/>
      <c r="AO7" s="312"/>
      <c r="AP7" s="312"/>
      <c r="AQ7" s="312"/>
      <c r="AR7" s="312"/>
      <c r="AS7" s="312"/>
      <c r="AT7" s="312"/>
      <c r="AU7" s="312"/>
      <c r="AV7" s="312"/>
      <c r="AW7" s="312"/>
      <c r="AX7" s="312"/>
      <c r="AY7" s="312"/>
      <c r="AZ7" s="312"/>
      <c r="BA7" s="312"/>
      <c r="BB7" s="312"/>
      <c r="BC7" s="312"/>
      <c r="BD7" s="312"/>
      <c r="BE7" s="312"/>
      <c r="BF7" s="312"/>
      <c r="BG7" s="312"/>
      <c r="BH7" s="312"/>
      <c r="BI7" s="312"/>
      <c r="BJ7" s="312"/>
      <c r="BK7" s="312"/>
      <c r="BL7" s="312"/>
      <c r="BM7" s="312"/>
      <c r="BN7" s="312"/>
      <c r="BO7" s="312"/>
      <c r="BP7" s="312"/>
      <c r="BQ7" s="312"/>
      <c r="BR7" s="312"/>
      <c r="BS7" s="313"/>
      <c r="BT7" s="60" t="s">
        <v>540</v>
      </c>
    </row>
    <row r="8" spans="1:72" ht="12.95" customHeight="1" x14ac:dyDescent="0.15">
      <c r="A8" s="308"/>
      <c r="B8" s="309"/>
      <c r="C8" s="309"/>
      <c r="D8" s="309"/>
      <c r="E8" s="309"/>
      <c r="F8" s="310"/>
      <c r="G8" s="769" t="s">
        <v>541</v>
      </c>
      <c r="H8" s="311" t="s">
        <v>542</v>
      </c>
      <c r="I8" s="312"/>
      <c r="J8" s="312"/>
      <c r="K8" s="312"/>
      <c r="L8" s="312"/>
      <c r="M8" s="312"/>
      <c r="N8" s="313"/>
      <c r="O8" s="772" t="s">
        <v>543</v>
      </c>
      <c r="P8" s="773"/>
      <c r="Q8" s="773"/>
      <c r="R8" s="773"/>
      <c r="S8" s="773"/>
      <c r="T8" s="773"/>
      <c r="U8" s="773"/>
      <c r="V8" s="773"/>
      <c r="W8" s="773"/>
      <c r="X8" s="773"/>
      <c r="Y8" s="773"/>
      <c r="Z8" s="774"/>
      <c r="AA8" s="775">
        <v>1</v>
      </c>
      <c r="AB8" s="776"/>
      <c r="AC8" s="776"/>
      <c r="AD8" s="776"/>
      <c r="AE8" s="787" t="s">
        <v>544</v>
      </c>
      <c r="AG8" s="790" t="s">
        <v>545</v>
      </c>
      <c r="AH8" s="791"/>
      <c r="AI8" s="710" t="s">
        <v>546</v>
      </c>
      <c r="AJ8" s="723"/>
      <c r="AK8" s="711" t="s">
        <v>547</v>
      </c>
      <c r="AL8" s="710" t="s">
        <v>548</v>
      </c>
      <c r="AM8" s="711"/>
      <c r="AN8" s="716" t="s">
        <v>549</v>
      </c>
      <c r="AO8" s="717"/>
      <c r="AP8" s="311" t="s">
        <v>550</v>
      </c>
      <c r="AQ8" s="312"/>
      <c r="AR8" s="312"/>
      <c r="AS8" s="312"/>
      <c r="AT8" s="312"/>
      <c r="AU8" s="312"/>
      <c r="AV8" s="312"/>
      <c r="AW8" s="312"/>
      <c r="AX8" s="312"/>
      <c r="AY8" s="312"/>
      <c r="AZ8" s="312"/>
      <c r="BA8" s="312"/>
      <c r="BB8" s="312"/>
      <c r="BC8" s="312"/>
      <c r="BD8" s="312"/>
      <c r="BE8" s="312"/>
      <c r="BF8" s="312"/>
      <c r="BG8" s="313"/>
      <c r="BH8" s="311" t="s">
        <v>551</v>
      </c>
      <c r="BI8" s="312"/>
      <c r="BJ8" s="312"/>
      <c r="BK8" s="312"/>
      <c r="BL8" s="312"/>
      <c r="BM8" s="312"/>
      <c r="BN8" s="312"/>
      <c r="BO8" s="312"/>
      <c r="BP8" s="312"/>
      <c r="BQ8" s="312"/>
      <c r="BR8" s="312"/>
      <c r="BS8" s="313"/>
      <c r="BT8" s="61" t="s">
        <v>552</v>
      </c>
    </row>
    <row r="9" spans="1:72" ht="12.95" customHeight="1" x14ac:dyDescent="0.15">
      <c r="A9" s="308"/>
      <c r="B9" s="309"/>
      <c r="C9" s="309"/>
      <c r="D9" s="309"/>
      <c r="E9" s="309"/>
      <c r="F9" s="310"/>
      <c r="G9" s="770"/>
      <c r="H9" s="287" t="s">
        <v>553</v>
      </c>
      <c r="I9" s="288"/>
      <c r="J9" s="288"/>
      <c r="K9" s="288"/>
      <c r="L9" s="288"/>
      <c r="M9" s="288"/>
      <c r="N9" s="289"/>
      <c r="O9" s="781" t="s">
        <v>554</v>
      </c>
      <c r="P9" s="782"/>
      <c r="Q9" s="782"/>
      <c r="R9" s="782"/>
      <c r="S9" s="782"/>
      <c r="T9" s="782"/>
      <c r="U9" s="782"/>
      <c r="V9" s="782"/>
      <c r="W9" s="782"/>
      <c r="X9" s="782"/>
      <c r="Y9" s="782"/>
      <c r="Z9" s="783"/>
      <c r="AA9" s="777"/>
      <c r="AB9" s="778"/>
      <c r="AC9" s="778"/>
      <c r="AD9" s="778"/>
      <c r="AE9" s="788"/>
      <c r="AG9" s="792"/>
      <c r="AH9" s="793"/>
      <c r="AI9" s="712"/>
      <c r="AJ9" s="724"/>
      <c r="AK9" s="713"/>
      <c r="AL9" s="712"/>
      <c r="AM9" s="713"/>
      <c r="AN9" s="718"/>
      <c r="AO9" s="719"/>
      <c r="AP9" s="311" t="s">
        <v>555</v>
      </c>
      <c r="AQ9" s="312"/>
      <c r="AR9" s="312"/>
      <c r="AS9" s="312"/>
      <c r="AT9" s="312"/>
      <c r="AU9" s="312"/>
      <c r="AV9" s="312"/>
      <c r="AW9" s="313"/>
      <c r="AX9" s="752" t="s">
        <v>556</v>
      </c>
      <c r="AY9" s="753"/>
      <c r="AZ9" s="753"/>
      <c r="BA9" s="754"/>
      <c r="BB9" s="755" t="s">
        <v>557</v>
      </c>
      <c r="BC9" s="756"/>
      <c r="BD9" s="736" t="s">
        <v>558</v>
      </c>
      <c r="BE9" s="737"/>
      <c r="BF9" s="736" t="s">
        <v>559</v>
      </c>
      <c r="BG9" s="737"/>
      <c r="BH9" s="311" t="s">
        <v>555</v>
      </c>
      <c r="BI9" s="312"/>
      <c r="BJ9" s="312"/>
      <c r="BK9" s="312"/>
      <c r="BL9" s="312"/>
      <c r="BM9" s="312"/>
      <c r="BN9" s="312"/>
      <c r="BO9" s="313"/>
      <c r="BP9" s="752" t="s">
        <v>560</v>
      </c>
      <c r="BQ9" s="753"/>
      <c r="BR9" s="753"/>
      <c r="BS9" s="754"/>
      <c r="BT9" s="61" t="s">
        <v>561</v>
      </c>
    </row>
    <row r="10" spans="1:72" ht="12.95" customHeight="1" x14ac:dyDescent="0.15">
      <c r="A10" s="296"/>
      <c r="B10" s="297"/>
      <c r="C10" s="297"/>
      <c r="D10" s="297"/>
      <c r="E10" s="297"/>
      <c r="F10" s="298"/>
      <c r="G10" s="771"/>
      <c r="H10" s="290"/>
      <c r="I10" s="291"/>
      <c r="J10" s="291"/>
      <c r="K10" s="291"/>
      <c r="L10" s="291"/>
      <c r="M10" s="291"/>
      <c r="N10" s="292"/>
      <c r="O10" s="784"/>
      <c r="P10" s="785"/>
      <c r="Q10" s="785"/>
      <c r="R10" s="785"/>
      <c r="S10" s="785"/>
      <c r="T10" s="785"/>
      <c r="U10" s="785"/>
      <c r="V10" s="785"/>
      <c r="W10" s="785"/>
      <c r="X10" s="785"/>
      <c r="Y10" s="785"/>
      <c r="Z10" s="786"/>
      <c r="AA10" s="779"/>
      <c r="AB10" s="780"/>
      <c r="AC10" s="780"/>
      <c r="AD10" s="780"/>
      <c r="AE10" s="789"/>
      <c r="AG10" s="792"/>
      <c r="AH10" s="793"/>
      <c r="AI10" s="712"/>
      <c r="AJ10" s="724"/>
      <c r="AK10" s="713"/>
      <c r="AL10" s="712"/>
      <c r="AM10" s="713"/>
      <c r="AN10" s="718"/>
      <c r="AO10" s="719"/>
      <c r="AP10" s="311" t="s">
        <v>426</v>
      </c>
      <c r="AQ10" s="312"/>
      <c r="AR10" s="312"/>
      <c r="AS10" s="312"/>
      <c r="AT10" s="312"/>
      <c r="AU10" s="313"/>
      <c r="AV10" s="755" t="s">
        <v>427</v>
      </c>
      <c r="AW10" s="756"/>
      <c r="AX10" s="700" t="s">
        <v>426</v>
      </c>
      <c r="AY10" s="701"/>
      <c r="AZ10" s="755" t="s">
        <v>427</v>
      </c>
      <c r="BA10" s="756"/>
      <c r="BB10" s="757"/>
      <c r="BC10" s="758"/>
      <c r="BD10" s="738"/>
      <c r="BE10" s="739"/>
      <c r="BF10" s="738"/>
      <c r="BG10" s="739"/>
      <c r="BH10" s="710" t="s">
        <v>562</v>
      </c>
      <c r="BI10" s="711"/>
      <c r="BJ10" s="710" t="s">
        <v>563</v>
      </c>
      <c r="BK10" s="711"/>
      <c r="BL10" s="710" t="s">
        <v>564</v>
      </c>
      <c r="BM10" s="711"/>
      <c r="BN10" s="761" t="s">
        <v>565</v>
      </c>
      <c r="BO10" s="762"/>
      <c r="BP10" s="710" t="s">
        <v>426</v>
      </c>
      <c r="BQ10" s="711"/>
      <c r="BR10" s="761" t="s">
        <v>565</v>
      </c>
      <c r="BS10" s="762"/>
      <c r="BT10" s="62"/>
    </row>
    <row r="11" spans="1:72" ht="13.5" customHeight="1" x14ac:dyDescent="0.15">
      <c r="A11" s="697" t="s">
        <v>566</v>
      </c>
      <c r="B11" s="697"/>
      <c r="C11" s="722" t="s">
        <v>567</v>
      </c>
      <c r="D11" s="722"/>
      <c r="E11" s="710" t="s">
        <v>568</v>
      </c>
      <c r="F11" s="723"/>
      <c r="G11" s="711"/>
      <c r="H11" s="311" t="s">
        <v>454</v>
      </c>
      <c r="I11" s="312"/>
      <c r="J11" s="312"/>
      <c r="K11" s="312"/>
      <c r="L11" s="312"/>
      <c r="M11" s="312"/>
      <c r="N11" s="312"/>
      <c r="O11" s="312"/>
      <c r="P11" s="312"/>
      <c r="Q11" s="312"/>
      <c r="R11" s="312"/>
      <c r="S11" s="313"/>
      <c r="T11" s="311" t="s">
        <v>455</v>
      </c>
      <c r="U11" s="312"/>
      <c r="V11" s="312"/>
      <c r="W11" s="312"/>
      <c r="X11" s="312"/>
      <c r="Y11" s="313"/>
      <c r="Z11" s="311" t="s">
        <v>412</v>
      </c>
      <c r="AA11" s="312"/>
      <c r="AB11" s="312"/>
      <c r="AC11" s="312"/>
      <c r="AD11" s="312"/>
      <c r="AE11" s="313"/>
      <c r="AG11" s="792"/>
      <c r="AH11" s="793"/>
      <c r="AI11" s="712"/>
      <c r="AJ11" s="724"/>
      <c r="AK11" s="713"/>
      <c r="AL11" s="712"/>
      <c r="AM11" s="713"/>
      <c r="AN11" s="718"/>
      <c r="AO11" s="719"/>
      <c r="AP11" s="726" t="s">
        <v>562</v>
      </c>
      <c r="AQ11" s="727"/>
      <c r="AR11" s="726" t="s">
        <v>563</v>
      </c>
      <c r="AS11" s="727"/>
      <c r="AT11" s="716" t="s">
        <v>569</v>
      </c>
      <c r="AU11" s="717"/>
      <c r="AV11" s="757"/>
      <c r="AW11" s="758"/>
      <c r="AX11" s="702"/>
      <c r="AY11" s="703"/>
      <c r="AZ11" s="757"/>
      <c r="BA11" s="758"/>
      <c r="BB11" s="757"/>
      <c r="BC11" s="758"/>
      <c r="BD11" s="738"/>
      <c r="BE11" s="739"/>
      <c r="BF11" s="738"/>
      <c r="BG11" s="739"/>
      <c r="BH11" s="712"/>
      <c r="BI11" s="713"/>
      <c r="BJ11" s="712"/>
      <c r="BK11" s="713"/>
      <c r="BL11" s="712"/>
      <c r="BM11" s="713"/>
      <c r="BN11" s="763"/>
      <c r="BO11" s="764"/>
      <c r="BP11" s="712"/>
      <c r="BQ11" s="713"/>
      <c r="BR11" s="763"/>
      <c r="BS11" s="764"/>
      <c r="BT11" s="62"/>
    </row>
    <row r="12" spans="1:72" ht="13.5" customHeight="1" x14ac:dyDescent="0.15">
      <c r="A12" s="697"/>
      <c r="B12" s="697"/>
      <c r="C12" s="722"/>
      <c r="D12" s="722"/>
      <c r="E12" s="712"/>
      <c r="F12" s="724"/>
      <c r="G12" s="713"/>
      <c r="H12" s="742" t="s">
        <v>570</v>
      </c>
      <c r="I12" s="743"/>
      <c r="J12" s="743"/>
      <c r="K12" s="744"/>
      <c r="L12" s="700" t="s">
        <v>549</v>
      </c>
      <c r="M12" s="748"/>
      <c r="N12" s="701"/>
      <c r="O12" s="710" t="s">
        <v>548</v>
      </c>
      <c r="P12" s="711"/>
      <c r="Q12" s="716" t="s">
        <v>551</v>
      </c>
      <c r="R12" s="750"/>
      <c r="S12" s="717"/>
      <c r="T12" s="706" t="s">
        <v>571</v>
      </c>
      <c r="U12" s="707"/>
      <c r="V12" s="710" t="s">
        <v>548</v>
      </c>
      <c r="W12" s="711"/>
      <c r="X12" s="700" t="s">
        <v>551</v>
      </c>
      <c r="Y12" s="701"/>
      <c r="Z12" s="706" t="s">
        <v>571</v>
      </c>
      <c r="AA12" s="707"/>
      <c r="AB12" s="710" t="s">
        <v>548</v>
      </c>
      <c r="AC12" s="711"/>
      <c r="AD12" s="716" t="s">
        <v>551</v>
      </c>
      <c r="AE12" s="717"/>
      <c r="AG12" s="792"/>
      <c r="AH12" s="793"/>
      <c r="AI12" s="712"/>
      <c r="AJ12" s="724"/>
      <c r="AK12" s="713"/>
      <c r="AL12" s="712"/>
      <c r="AM12" s="713"/>
      <c r="AN12" s="718"/>
      <c r="AO12" s="719"/>
      <c r="AP12" s="728"/>
      <c r="AQ12" s="729"/>
      <c r="AR12" s="728"/>
      <c r="AS12" s="729"/>
      <c r="AT12" s="718"/>
      <c r="AU12" s="719"/>
      <c r="AV12" s="757"/>
      <c r="AW12" s="758"/>
      <c r="AX12" s="702"/>
      <c r="AY12" s="703"/>
      <c r="AZ12" s="757"/>
      <c r="BA12" s="758"/>
      <c r="BB12" s="757"/>
      <c r="BC12" s="758"/>
      <c r="BD12" s="738"/>
      <c r="BE12" s="739"/>
      <c r="BF12" s="738"/>
      <c r="BG12" s="739"/>
      <c r="BH12" s="712"/>
      <c r="BI12" s="713"/>
      <c r="BJ12" s="712"/>
      <c r="BK12" s="713"/>
      <c r="BL12" s="712"/>
      <c r="BM12" s="713"/>
      <c r="BN12" s="763"/>
      <c r="BO12" s="764"/>
      <c r="BP12" s="712"/>
      <c r="BQ12" s="713"/>
      <c r="BR12" s="763"/>
      <c r="BS12" s="764"/>
      <c r="BT12" s="62"/>
    </row>
    <row r="13" spans="1:72" x14ac:dyDescent="0.15">
      <c r="A13" s="697"/>
      <c r="B13" s="697"/>
      <c r="C13" s="722"/>
      <c r="D13" s="722"/>
      <c r="E13" s="712"/>
      <c r="F13" s="724"/>
      <c r="G13" s="713"/>
      <c r="H13" s="745"/>
      <c r="I13" s="746"/>
      <c r="J13" s="746"/>
      <c r="K13" s="747"/>
      <c r="L13" s="702"/>
      <c r="M13" s="749"/>
      <c r="N13" s="703"/>
      <c r="O13" s="712"/>
      <c r="P13" s="713"/>
      <c r="Q13" s="718"/>
      <c r="R13" s="751"/>
      <c r="S13" s="719"/>
      <c r="T13" s="708"/>
      <c r="U13" s="709"/>
      <c r="V13" s="712"/>
      <c r="W13" s="713"/>
      <c r="X13" s="702"/>
      <c r="Y13" s="703"/>
      <c r="Z13" s="708"/>
      <c r="AA13" s="709"/>
      <c r="AB13" s="712"/>
      <c r="AC13" s="713"/>
      <c r="AD13" s="718"/>
      <c r="AE13" s="719"/>
      <c r="AG13" s="792"/>
      <c r="AH13" s="793"/>
      <c r="AI13" s="712"/>
      <c r="AJ13" s="724"/>
      <c r="AK13" s="713"/>
      <c r="AL13" s="712"/>
      <c r="AM13" s="713"/>
      <c r="AN13" s="718"/>
      <c r="AO13" s="719"/>
      <c r="AP13" s="728"/>
      <c r="AQ13" s="729"/>
      <c r="AR13" s="728"/>
      <c r="AS13" s="729"/>
      <c r="AT13" s="718"/>
      <c r="AU13" s="719"/>
      <c r="AV13" s="757"/>
      <c r="AW13" s="758"/>
      <c r="AX13" s="702"/>
      <c r="AY13" s="703"/>
      <c r="AZ13" s="757"/>
      <c r="BA13" s="758"/>
      <c r="BB13" s="757"/>
      <c r="BC13" s="758"/>
      <c r="BD13" s="738"/>
      <c r="BE13" s="739"/>
      <c r="BF13" s="738"/>
      <c r="BG13" s="739"/>
      <c r="BH13" s="712"/>
      <c r="BI13" s="713"/>
      <c r="BJ13" s="712"/>
      <c r="BK13" s="713"/>
      <c r="BL13" s="712"/>
      <c r="BM13" s="713"/>
      <c r="BN13" s="763"/>
      <c r="BO13" s="764"/>
      <c r="BP13" s="712"/>
      <c r="BQ13" s="713"/>
      <c r="BR13" s="763"/>
      <c r="BS13" s="764"/>
      <c r="BT13" s="62"/>
    </row>
    <row r="14" spans="1:72" ht="13.5" customHeight="1" x14ac:dyDescent="0.15">
      <c r="A14" s="697"/>
      <c r="B14" s="697"/>
      <c r="C14" s="722"/>
      <c r="D14" s="722"/>
      <c r="E14" s="712"/>
      <c r="F14" s="724"/>
      <c r="G14" s="713"/>
      <c r="H14" s="730" t="s">
        <v>572</v>
      </c>
      <c r="I14" s="731"/>
      <c r="J14" s="736" t="s">
        <v>573</v>
      </c>
      <c r="K14" s="737"/>
      <c r="L14" s="702"/>
      <c r="M14" s="749"/>
      <c r="N14" s="703"/>
      <c r="O14" s="712"/>
      <c r="P14" s="713"/>
      <c r="Q14" s="718"/>
      <c r="R14" s="751"/>
      <c r="S14" s="719"/>
      <c r="T14" s="716" t="s">
        <v>574</v>
      </c>
      <c r="U14" s="717"/>
      <c r="V14" s="712"/>
      <c r="W14" s="713"/>
      <c r="X14" s="702"/>
      <c r="Y14" s="703"/>
      <c r="Z14" s="716" t="s">
        <v>574</v>
      </c>
      <c r="AA14" s="717"/>
      <c r="AB14" s="712"/>
      <c r="AC14" s="713"/>
      <c r="AD14" s="718"/>
      <c r="AE14" s="719"/>
      <c r="AG14" s="792"/>
      <c r="AH14" s="793"/>
      <c r="AI14" s="712"/>
      <c r="AJ14" s="724"/>
      <c r="AK14" s="713"/>
      <c r="AL14" s="712"/>
      <c r="AM14" s="713"/>
      <c r="AN14" s="718"/>
      <c r="AO14" s="719"/>
      <c r="AP14" s="728"/>
      <c r="AQ14" s="729"/>
      <c r="AR14" s="728"/>
      <c r="AS14" s="729"/>
      <c r="AT14" s="718"/>
      <c r="AU14" s="719"/>
      <c r="AV14" s="757"/>
      <c r="AW14" s="758"/>
      <c r="AX14" s="702"/>
      <c r="AY14" s="703"/>
      <c r="AZ14" s="757"/>
      <c r="BA14" s="758"/>
      <c r="BB14" s="757"/>
      <c r="BC14" s="758"/>
      <c r="BD14" s="738"/>
      <c r="BE14" s="739"/>
      <c r="BF14" s="738"/>
      <c r="BG14" s="739"/>
      <c r="BH14" s="712"/>
      <c r="BI14" s="713"/>
      <c r="BJ14" s="712"/>
      <c r="BK14" s="713"/>
      <c r="BL14" s="712"/>
      <c r="BM14" s="713"/>
      <c r="BN14" s="763"/>
      <c r="BO14" s="764"/>
      <c r="BP14" s="712"/>
      <c r="BQ14" s="713"/>
      <c r="BR14" s="763"/>
      <c r="BS14" s="764"/>
      <c r="BT14" s="62"/>
    </row>
    <row r="15" spans="1:72" x14ac:dyDescent="0.15">
      <c r="A15" s="697"/>
      <c r="B15" s="697"/>
      <c r="C15" s="722"/>
      <c r="D15" s="722"/>
      <c r="E15" s="712"/>
      <c r="F15" s="724"/>
      <c r="G15" s="713"/>
      <c r="H15" s="732"/>
      <c r="I15" s="733"/>
      <c r="J15" s="738"/>
      <c r="K15" s="739"/>
      <c r="L15" s="702"/>
      <c r="M15" s="749"/>
      <c r="N15" s="703"/>
      <c r="O15" s="712"/>
      <c r="P15" s="713"/>
      <c r="Q15" s="718"/>
      <c r="R15" s="751"/>
      <c r="S15" s="719"/>
      <c r="T15" s="718"/>
      <c r="U15" s="719"/>
      <c r="V15" s="712"/>
      <c r="W15" s="713"/>
      <c r="X15" s="702"/>
      <c r="Y15" s="703"/>
      <c r="Z15" s="718"/>
      <c r="AA15" s="719"/>
      <c r="AB15" s="712"/>
      <c r="AC15" s="713"/>
      <c r="AD15" s="718"/>
      <c r="AE15" s="719"/>
      <c r="AG15" s="792"/>
      <c r="AH15" s="793"/>
      <c r="AI15" s="712"/>
      <c r="AJ15" s="724"/>
      <c r="AK15" s="713"/>
      <c r="AL15" s="712"/>
      <c r="AM15" s="713"/>
      <c r="AN15" s="718"/>
      <c r="AO15" s="719"/>
      <c r="AP15" s="728"/>
      <c r="AQ15" s="729"/>
      <c r="AR15" s="728"/>
      <c r="AS15" s="729"/>
      <c r="AT15" s="718"/>
      <c r="AU15" s="719"/>
      <c r="AV15" s="757"/>
      <c r="AW15" s="758"/>
      <c r="AX15" s="702"/>
      <c r="AY15" s="703"/>
      <c r="AZ15" s="757"/>
      <c r="BA15" s="758"/>
      <c r="BB15" s="757"/>
      <c r="BC15" s="758"/>
      <c r="BD15" s="738"/>
      <c r="BE15" s="739"/>
      <c r="BF15" s="738"/>
      <c r="BG15" s="739"/>
      <c r="BH15" s="767" t="s">
        <v>575</v>
      </c>
      <c r="BI15" s="768"/>
      <c r="BJ15" s="767" t="s">
        <v>576</v>
      </c>
      <c r="BK15" s="768"/>
      <c r="BL15" s="767" t="s">
        <v>577</v>
      </c>
      <c r="BM15" s="768"/>
      <c r="BN15" s="763"/>
      <c r="BO15" s="764"/>
      <c r="BP15" s="767" t="s">
        <v>578</v>
      </c>
      <c r="BQ15" s="768"/>
      <c r="BR15" s="763"/>
      <c r="BS15" s="764"/>
      <c r="BT15" s="62"/>
    </row>
    <row r="16" spans="1:72" x14ac:dyDescent="0.15">
      <c r="A16" s="697"/>
      <c r="B16" s="697"/>
      <c r="C16" s="722"/>
      <c r="D16" s="722"/>
      <c r="E16" s="712"/>
      <c r="F16" s="724"/>
      <c r="G16" s="713"/>
      <c r="H16" s="732"/>
      <c r="I16" s="733"/>
      <c r="J16" s="738"/>
      <c r="K16" s="739"/>
      <c r="L16" s="702"/>
      <c r="M16" s="749"/>
      <c r="N16" s="703"/>
      <c r="O16" s="712"/>
      <c r="P16" s="713"/>
      <c r="Q16" s="718"/>
      <c r="R16" s="751"/>
      <c r="S16" s="719"/>
      <c r="T16" s="718"/>
      <c r="U16" s="719"/>
      <c r="V16" s="712"/>
      <c r="W16" s="713"/>
      <c r="X16" s="702"/>
      <c r="Y16" s="703"/>
      <c r="Z16" s="718"/>
      <c r="AA16" s="719"/>
      <c r="AB16" s="712"/>
      <c r="AC16" s="713"/>
      <c r="AD16" s="718"/>
      <c r="AE16" s="719"/>
      <c r="AG16" s="794"/>
      <c r="AH16" s="795"/>
      <c r="AI16" s="714"/>
      <c r="AJ16" s="725"/>
      <c r="AK16" s="715"/>
      <c r="AL16" s="714"/>
      <c r="AM16" s="715"/>
      <c r="AN16" s="296" t="s">
        <v>579</v>
      </c>
      <c r="AO16" s="298"/>
      <c r="AP16" s="296" t="s">
        <v>580</v>
      </c>
      <c r="AQ16" s="298"/>
      <c r="AR16" s="296" t="s">
        <v>581</v>
      </c>
      <c r="AS16" s="298"/>
      <c r="AT16" s="296" t="s">
        <v>582</v>
      </c>
      <c r="AU16" s="298"/>
      <c r="AV16" s="759"/>
      <c r="AW16" s="760"/>
      <c r="AX16" s="759" t="s">
        <v>583</v>
      </c>
      <c r="AY16" s="760"/>
      <c r="AZ16" s="759"/>
      <c r="BA16" s="760"/>
      <c r="BB16" s="759"/>
      <c r="BC16" s="760"/>
      <c r="BD16" s="740"/>
      <c r="BE16" s="741"/>
      <c r="BF16" s="740"/>
      <c r="BG16" s="741"/>
      <c r="BH16" s="296" t="s">
        <v>584</v>
      </c>
      <c r="BI16" s="298"/>
      <c r="BJ16" s="296" t="s">
        <v>584</v>
      </c>
      <c r="BK16" s="298"/>
      <c r="BL16" s="296" t="s">
        <v>584</v>
      </c>
      <c r="BM16" s="298"/>
      <c r="BN16" s="765"/>
      <c r="BO16" s="766"/>
      <c r="BP16" s="296" t="s">
        <v>584</v>
      </c>
      <c r="BQ16" s="298"/>
      <c r="BR16" s="765"/>
      <c r="BS16" s="766"/>
      <c r="BT16" s="62"/>
    </row>
    <row r="17" spans="1:72" x14ac:dyDescent="0.15">
      <c r="A17" s="697"/>
      <c r="B17" s="697"/>
      <c r="C17" s="722"/>
      <c r="D17" s="722"/>
      <c r="E17" s="712"/>
      <c r="F17" s="724"/>
      <c r="G17" s="713"/>
      <c r="H17" s="732"/>
      <c r="I17" s="733"/>
      <c r="J17" s="738"/>
      <c r="K17" s="739"/>
      <c r="L17" s="702"/>
      <c r="M17" s="749"/>
      <c r="N17" s="703"/>
      <c r="O17" s="712"/>
      <c r="P17" s="713"/>
      <c r="Q17" s="718"/>
      <c r="R17" s="751"/>
      <c r="S17" s="719"/>
      <c r="T17" s="718"/>
      <c r="U17" s="719"/>
      <c r="V17" s="712"/>
      <c r="W17" s="713"/>
      <c r="X17" s="702"/>
      <c r="Y17" s="703"/>
      <c r="Z17" s="718"/>
      <c r="AA17" s="719"/>
      <c r="AB17" s="712"/>
      <c r="AC17" s="713"/>
      <c r="AD17" s="718"/>
      <c r="AE17" s="719"/>
      <c r="AG17" s="63"/>
      <c r="AH17" s="57"/>
      <c r="AI17" s="56"/>
      <c r="AJ17" s="56"/>
      <c r="AK17" s="57"/>
      <c r="AL17" s="64" t="s">
        <v>585</v>
      </c>
      <c r="AM17" s="64" t="s">
        <v>586</v>
      </c>
      <c r="AN17" s="65"/>
      <c r="AO17" s="66" t="s">
        <v>586</v>
      </c>
      <c r="AP17" s="67"/>
      <c r="AQ17" s="67" t="s">
        <v>587</v>
      </c>
      <c r="AR17" s="65"/>
      <c r="AS17" s="66" t="s">
        <v>587</v>
      </c>
      <c r="AT17" s="67"/>
      <c r="AU17" s="67" t="s">
        <v>587</v>
      </c>
      <c r="AV17" s="65"/>
      <c r="AW17" s="66" t="s">
        <v>587</v>
      </c>
      <c r="AX17" s="65"/>
      <c r="AY17" s="66" t="s">
        <v>587</v>
      </c>
      <c r="AZ17" s="65"/>
      <c r="BA17" s="66" t="s">
        <v>587</v>
      </c>
      <c r="BB17" s="67"/>
      <c r="BC17" s="67" t="s">
        <v>587</v>
      </c>
      <c r="BD17" s="65"/>
      <c r="BE17" s="66" t="s">
        <v>587</v>
      </c>
      <c r="BF17" s="67"/>
      <c r="BG17" s="67" t="s">
        <v>587</v>
      </c>
      <c r="BH17" s="65"/>
      <c r="BI17" s="66" t="s">
        <v>588</v>
      </c>
      <c r="BJ17" s="67"/>
      <c r="BK17" s="67" t="s">
        <v>588</v>
      </c>
      <c r="BL17" s="65"/>
      <c r="BM17" s="66" t="s">
        <v>588</v>
      </c>
      <c r="BN17" s="65"/>
      <c r="BO17" s="66" t="s">
        <v>588</v>
      </c>
      <c r="BP17" s="67"/>
      <c r="BQ17" s="67" t="s">
        <v>588</v>
      </c>
      <c r="BR17" s="65"/>
      <c r="BS17" s="66" t="s">
        <v>588</v>
      </c>
      <c r="BT17" s="68"/>
    </row>
    <row r="18" spans="1:72" ht="18" customHeight="1" x14ac:dyDescent="0.15">
      <c r="A18" s="697"/>
      <c r="B18" s="697"/>
      <c r="C18" s="722"/>
      <c r="D18" s="722"/>
      <c r="E18" s="714"/>
      <c r="F18" s="725"/>
      <c r="G18" s="715"/>
      <c r="H18" s="734"/>
      <c r="I18" s="735"/>
      <c r="J18" s="740"/>
      <c r="K18" s="741"/>
      <c r="L18" s="296" t="s">
        <v>589</v>
      </c>
      <c r="M18" s="297"/>
      <c r="N18" s="298"/>
      <c r="O18" s="714"/>
      <c r="P18" s="715"/>
      <c r="Q18" s="302" t="s">
        <v>590</v>
      </c>
      <c r="R18" s="303"/>
      <c r="S18" s="304"/>
      <c r="T18" s="720"/>
      <c r="U18" s="721"/>
      <c r="V18" s="714"/>
      <c r="W18" s="715"/>
      <c r="X18" s="704"/>
      <c r="Y18" s="705"/>
      <c r="Z18" s="720"/>
      <c r="AA18" s="721"/>
      <c r="AB18" s="714"/>
      <c r="AC18" s="715"/>
      <c r="AD18" s="720"/>
      <c r="AE18" s="721"/>
      <c r="AG18" s="296"/>
      <c r="AH18" s="298"/>
      <c r="AI18" s="296"/>
      <c r="AJ18" s="297"/>
      <c r="AK18" s="298"/>
      <c r="AL18" s="69"/>
      <c r="AM18" s="69"/>
      <c r="AN18" s="688"/>
      <c r="AO18" s="689"/>
      <c r="AP18" s="688"/>
      <c r="AQ18" s="689"/>
      <c r="AR18" s="688"/>
      <c r="AS18" s="689"/>
      <c r="AT18" s="688"/>
      <c r="AU18" s="689"/>
      <c r="AV18" s="688"/>
      <c r="AW18" s="689"/>
      <c r="AX18" s="688"/>
      <c r="AY18" s="689"/>
      <c r="AZ18" s="688"/>
      <c r="BA18" s="689"/>
      <c r="BB18" s="688"/>
      <c r="BC18" s="689"/>
      <c r="BD18" s="688"/>
      <c r="BE18" s="689"/>
      <c r="BF18" s="688"/>
      <c r="BG18" s="689"/>
      <c r="BH18" s="678"/>
      <c r="BI18" s="679"/>
      <c r="BJ18" s="678"/>
      <c r="BK18" s="679"/>
      <c r="BL18" s="678"/>
      <c r="BM18" s="679"/>
      <c r="BN18" s="678"/>
      <c r="BO18" s="679"/>
      <c r="BP18" s="678"/>
      <c r="BQ18" s="679"/>
      <c r="BR18" s="678"/>
      <c r="BS18" s="679"/>
      <c r="BT18" s="60"/>
    </row>
    <row r="19" spans="1:72" ht="17.25" customHeight="1" x14ac:dyDescent="0.15">
      <c r="A19" s="697"/>
      <c r="B19" s="697"/>
      <c r="C19" s="697" t="s">
        <v>555</v>
      </c>
      <c r="D19" s="698" t="s">
        <v>562</v>
      </c>
      <c r="E19" s="377"/>
      <c r="F19" s="378"/>
      <c r="G19" s="379"/>
      <c r="H19" s="694" t="s">
        <v>588</v>
      </c>
      <c r="I19" s="695"/>
      <c r="J19" s="694" t="s">
        <v>588</v>
      </c>
      <c r="K19" s="695"/>
      <c r="L19" s="694" t="s">
        <v>586</v>
      </c>
      <c r="M19" s="699"/>
      <c r="N19" s="695"/>
      <c r="O19" s="64" t="s">
        <v>585</v>
      </c>
      <c r="P19" s="64" t="s">
        <v>586</v>
      </c>
      <c r="Q19" s="694" t="s">
        <v>588</v>
      </c>
      <c r="R19" s="699"/>
      <c r="S19" s="695"/>
      <c r="T19" s="694" t="s">
        <v>588</v>
      </c>
      <c r="U19" s="695"/>
      <c r="V19" s="64" t="s">
        <v>585</v>
      </c>
      <c r="W19" s="64" t="s">
        <v>586</v>
      </c>
      <c r="X19" s="694" t="s">
        <v>588</v>
      </c>
      <c r="Y19" s="695"/>
      <c r="Z19" s="694" t="s">
        <v>588</v>
      </c>
      <c r="AA19" s="695"/>
      <c r="AB19" s="64" t="s">
        <v>585</v>
      </c>
      <c r="AC19" s="64" t="s">
        <v>586</v>
      </c>
      <c r="AD19" s="694" t="s">
        <v>588</v>
      </c>
      <c r="AE19" s="695"/>
      <c r="AG19" s="359"/>
      <c r="AH19" s="696"/>
      <c r="AI19" s="311"/>
      <c r="AJ19" s="312"/>
      <c r="AK19" s="313"/>
      <c r="AL19" s="69"/>
      <c r="AM19" s="69"/>
      <c r="AN19" s="647"/>
      <c r="AO19" s="648"/>
      <c r="AP19" s="647"/>
      <c r="AQ19" s="648"/>
      <c r="AR19" s="647"/>
      <c r="AS19" s="648"/>
      <c r="AT19" s="647"/>
      <c r="AU19" s="648"/>
      <c r="AV19" s="647"/>
      <c r="AW19" s="648"/>
      <c r="AX19" s="647"/>
      <c r="AY19" s="648"/>
      <c r="AZ19" s="647"/>
      <c r="BA19" s="648"/>
      <c r="BB19" s="647"/>
      <c r="BC19" s="648"/>
      <c r="BD19" s="647"/>
      <c r="BE19" s="648"/>
      <c r="BF19" s="647"/>
      <c r="BG19" s="648"/>
      <c r="BH19" s="674"/>
      <c r="BI19" s="675"/>
      <c r="BJ19" s="674"/>
      <c r="BK19" s="675"/>
      <c r="BL19" s="674"/>
      <c r="BM19" s="675"/>
      <c r="BN19" s="678"/>
      <c r="BO19" s="679"/>
      <c r="BP19" s="674"/>
      <c r="BQ19" s="675"/>
      <c r="BR19" s="674"/>
      <c r="BS19" s="675"/>
      <c r="BT19" s="60"/>
    </row>
    <row r="20" spans="1:72" ht="17.25" customHeight="1" x14ac:dyDescent="0.15">
      <c r="A20" s="697"/>
      <c r="B20" s="697"/>
      <c r="C20" s="697"/>
      <c r="D20" s="698"/>
      <c r="E20" s="296" t="s">
        <v>591</v>
      </c>
      <c r="F20" s="297"/>
      <c r="G20" s="298"/>
      <c r="H20" s="682"/>
      <c r="I20" s="683"/>
      <c r="J20" s="682"/>
      <c r="K20" s="683"/>
      <c r="L20" s="684"/>
      <c r="M20" s="685"/>
      <c r="N20" s="686"/>
      <c r="O20" s="169"/>
      <c r="P20" s="169"/>
      <c r="Q20" s="680">
        <f>ROUND(L20/12,3)</f>
        <v>0</v>
      </c>
      <c r="R20" s="687"/>
      <c r="S20" s="681"/>
      <c r="T20" s="688">
        <f>SUMPRODUCT(((★様式５別紙!$D$18:$D$87=E20)*(★様式５別紙!$L$18:$L$87=3)*(★様式５別紙!$M$18:$M$87&lt;&gt;0)))</f>
        <v>1</v>
      </c>
      <c r="U20" s="689"/>
      <c r="V20" s="55">
        <f ca="1">SUMIF(★様式５別紙!$AD$18:$AK$87,"課長基礎年金等",★様式５別紙!$AJ$18:$AJ$87)+ROUNDDOWN(SUMIF(★様式５別紙!$AD$18:$AK$87,"課長基礎年金等",★様式５別紙!$AK$18:$AK$87)/12,0)</f>
        <v>66</v>
      </c>
      <c r="W20" s="70">
        <f ca="1">MOD(SUMIF(★様式５別紙!$AD$18:$AK$87,"課長基礎年金等",★様式５別紙!$AK$18:$AK$87),12)</f>
        <v>1</v>
      </c>
      <c r="X20" s="690">
        <f ca="1">SUMIF(★様式５別紙!$AD$18:$AN$87,"課長基礎年金等",★様式５別紙!$AL$18:$AL$87)</f>
        <v>0.05</v>
      </c>
      <c r="Y20" s="691"/>
      <c r="Z20" s="692">
        <f>J20+T20</f>
        <v>1</v>
      </c>
      <c r="AA20" s="693"/>
      <c r="AB20" s="55">
        <f t="shared" ref="AB20:AD23" ca="1" si="0">O20+V20</f>
        <v>66</v>
      </c>
      <c r="AC20" s="55">
        <f t="shared" ca="1" si="0"/>
        <v>1</v>
      </c>
      <c r="AD20" s="680">
        <f t="shared" ca="1" si="0"/>
        <v>0.05</v>
      </c>
      <c r="AE20" s="681"/>
      <c r="AG20" s="311"/>
      <c r="AH20" s="313"/>
      <c r="AI20" s="311"/>
      <c r="AJ20" s="312"/>
      <c r="AK20" s="313"/>
      <c r="AL20" s="69"/>
      <c r="AM20" s="69"/>
      <c r="AN20" s="647"/>
      <c r="AO20" s="648"/>
      <c r="AP20" s="647"/>
      <c r="AQ20" s="648"/>
      <c r="AR20" s="647"/>
      <c r="AS20" s="648"/>
      <c r="AT20" s="647"/>
      <c r="AU20" s="648"/>
      <c r="AV20" s="647"/>
      <c r="AW20" s="648"/>
      <c r="AX20" s="647"/>
      <c r="AY20" s="648"/>
      <c r="AZ20" s="647"/>
      <c r="BA20" s="648"/>
      <c r="BB20" s="647"/>
      <c r="BC20" s="648"/>
      <c r="BD20" s="647"/>
      <c r="BE20" s="648"/>
      <c r="BF20" s="647"/>
      <c r="BG20" s="648"/>
      <c r="BH20" s="674"/>
      <c r="BI20" s="675"/>
      <c r="BJ20" s="674"/>
      <c r="BK20" s="675"/>
      <c r="BL20" s="674"/>
      <c r="BM20" s="675"/>
      <c r="BN20" s="678"/>
      <c r="BO20" s="679"/>
      <c r="BP20" s="674"/>
      <c r="BQ20" s="675"/>
      <c r="BR20" s="674"/>
      <c r="BS20" s="675"/>
      <c r="BT20" s="60"/>
    </row>
    <row r="21" spans="1:72" ht="17.25" customHeight="1" x14ac:dyDescent="0.15">
      <c r="A21" s="697"/>
      <c r="B21" s="697"/>
      <c r="C21" s="697"/>
      <c r="D21" s="698"/>
      <c r="E21" s="311" t="s">
        <v>592</v>
      </c>
      <c r="F21" s="312"/>
      <c r="G21" s="313"/>
      <c r="H21" s="645"/>
      <c r="I21" s="646"/>
      <c r="J21" s="645"/>
      <c r="K21" s="646"/>
      <c r="L21" s="641"/>
      <c r="M21" s="642"/>
      <c r="N21" s="643"/>
      <c r="O21" s="170"/>
      <c r="P21" s="170"/>
      <c r="Q21" s="612">
        <f>ROUND(L21/12,3)</f>
        <v>0</v>
      </c>
      <c r="R21" s="644"/>
      <c r="S21" s="613"/>
      <c r="T21" s="647">
        <f>SUMPRODUCT(((★様式５別紙!$D$18:$D$87=E21)*(★様式５別紙!$L$18:$L$87=3)*(★様式５別紙!$M$18:$M$87&lt;&gt;0)))</f>
        <v>2</v>
      </c>
      <c r="U21" s="648"/>
      <c r="V21" s="55">
        <f ca="1">SUMIF(★様式５別紙!$AD$18:$AK$87,"係長基礎年金等",★様式５別紙!$AJ$18:$AJ$87)+ROUNDDOWN(SUMIF(★様式５別紙!$AD$18:$AK$87,"係長基礎年金等",★様式５別紙!$AK$18:$AK$87)/12,0)</f>
        <v>105</v>
      </c>
      <c r="W21" s="70">
        <f ca="1">MOD(SUMIF(★様式５別紙!$AD$18:$AK$87,"係長基礎年金等",★様式５別紙!$AK$18:$AK$87),12)</f>
        <v>1</v>
      </c>
      <c r="X21" s="649">
        <f ca="1">SUMIF(★様式５別紙!$AD$18:$AN$87,"係長基礎年金等",★様式５別紙!$AL$18:$AL$87)</f>
        <v>0.41</v>
      </c>
      <c r="Y21" s="650"/>
      <c r="Z21" s="636">
        <f>J21+T21</f>
        <v>2</v>
      </c>
      <c r="AA21" s="611"/>
      <c r="AB21" s="55">
        <f t="shared" ca="1" si="0"/>
        <v>105</v>
      </c>
      <c r="AC21" s="55">
        <f t="shared" ca="1" si="0"/>
        <v>1</v>
      </c>
      <c r="AD21" s="612">
        <f ca="1">Q21+X21</f>
        <v>0.41</v>
      </c>
      <c r="AE21" s="613"/>
      <c r="AG21" s="311"/>
      <c r="AH21" s="313"/>
      <c r="AI21" s="311"/>
      <c r="AJ21" s="312"/>
      <c r="AK21" s="313"/>
      <c r="AL21" s="69"/>
      <c r="AM21" s="69"/>
      <c r="AN21" s="647"/>
      <c r="AO21" s="648"/>
      <c r="AP21" s="647"/>
      <c r="AQ21" s="648"/>
      <c r="AR21" s="647"/>
      <c r="AS21" s="648"/>
      <c r="AT21" s="647"/>
      <c r="AU21" s="648"/>
      <c r="AV21" s="647"/>
      <c r="AW21" s="648"/>
      <c r="AX21" s="647"/>
      <c r="AY21" s="648"/>
      <c r="AZ21" s="647"/>
      <c r="BA21" s="648"/>
      <c r="BB21" s="647"/>
      <c r="BC21" s="648"/>
      <c r="BD21" s="647"/>
      <c r="BE21" s="648"/>
      <c r="BF21" s="647"/>
      <c r="BG21" s="648"/>
      <c r="BH21" s="674"/>
      <c r="BI21" s="675"/>
      <c r="BJ21" s="674"/>
      <c r="BK21" s="675"/>
      <c r="BL21" s="674"/>
      <c r="BM21" s="675"/>
      <c r="BN21" s="678"/>
      <c r="BO21" s="679"/>
      <c r="BP21" s="674"/>
      <c r="BQ21" s="675"/>
      <c r="BR21" s="674"/>
      <c r="BS21" s="675"/>
      <c r="BT21" s="60"/>
    </row>
    <row r="22" spans="1:72" ht="17.25" customHeight="1" x14ac:dyDescent="0.15">
      <c r="A22" s="697"/>
      <c r="B22" s="697"/>
      <c r="C22" s="697"/>
      <c r="D22" s="698"/>
      <c r="E22" s="311" t="s">
        <v>593</v>
      </c>
      <c r="F22" s="312"/>
      <c r="G22" s="313"/>
      <c r="H22" s="606"/>
      <c r="I22" s="606"/>
      <c r="J22" s="606"/>
      <c r="K22" s="606"/>
      <c r="L22" s="607"/>
      <c r="M22" s="607"/>
      <c r="N22" s="607"/>
      <c r="O22" s="170"/>
      <c r="P22" s="170"/>
      <c r="Q22" s="612">
        <f>ROUND(L22/12,3)</f>
        <v>0</v>
      </c>
      <c r="R22" s="644"/>
      <c r="S22" s="613"/>
      <c r="T22" s="647">
        <f>SUMPRODUCT(((★様式５別紙!$D$18:$D$87=E22)*(★様式５別紙!$L$18:$L$87=3)*(★様式５別紙!$M$18:$M$87&lt;&gt;0)))</f>
        <v>2</v>
      </c>
      <c r="U22" s="648"/>
      <c r="V22" s="55">
        <f ca="1">SUMIF(★様式５別紙!$AD$18:$AK$87,"係員基礎年金等",★様式５別紙!$AJ$18:$AJ$87)+ROUNDDOWN(SUMIF(★様式５別紙!$AD$18:$AK$87,"係員基礎年金等",★様式５別紙!$AK$18:$AK$87)/12,0)</f>
        <v>71</v>
      </c>
      <c r="W22" s="70">
        <f ca="1">MOD(SUMIF(★様式５別紙!$AD$18:$AK$87,"係員基礎年金等",★様式５別紙!$AK$18:$AK$87),12)</f>
        <v>4</v>
      </c>
      <c r="X22" s="649">
        <f ca="1">SUMIF(★様式５別紙!$AD$18:$AN$87,"係員基礎年金等",★様式５別紙!$AL$18:$AL$87)</f>
        <v>0.36</v>
      </c>
      <c r="Y22" s="650"/>
      <c r="Z22" s="636">
        <f>J22+T22</f>
        <v>2</v>
      </c>
      <c r="AA22" s="611"/>
      <c r="AB22" s="55">
        <f t="shared" ca="1" si="0"/>
        <v>71</v>
      </c>
      <c r="AC22" s="55">
        <f t="shared" ca="1" si="0"/>
        <v>4</v>
      </c>
      <c r="AD22" s="612">
        <f t="shared" ca="1" si="0"/>
        <v>0.36</v>
      </c>
      <c r="AE22" s="613"/>
      <c r="AG22" s="311"/>
      <c r="AH22" s="313"/>
      <c r="AI22" s="311"/>
      <c r="AJ22" s="312"/>
      <c r="AK22" s="313"/>
      <c r="AL22" s="69"/>
      <c r="AM22" s="69"/>
      <c r="AN22" s="647"/>
      <c r="AO22" s="648"/>
      <c r="AP22" s="647"/>
      <c r="AQ22" s="648"/>
      <c r="AR22" s="647"/>
      <c r="AS22" s="648"/>
      <c r="AT22" s="647"/>
      <c r="AU22" s="648"/>
      <c r="AV22" s="647"/>
      <c r="AW22" s="648"/>
      <c r="AX22" s="647"/>
      <c r="AY22" s="648"/>
      <c r="AZ22" s="647"/>
      <c r="BA22" s="648"/>
      <c r="BB22" s="647"/>
      <c r="BC22" s="648"/>
      <c r="BD22" s="647"/>
      <c r="BE22" s="648"/>
      <c r="BF22" s="647"/>
      <c r="BG22" s="648"/>
      <c r="BH22" s="674"/>
      <c r="BI22" s="675"/>
      <c r="BJ22" s="674"/>
      <c r="BK22" s="675"/>
      <c r="BL22" s="674"/>
      <c r="BM22" s="675"/>
      <c r="BN22" s="678"/>
      <c r="BO22" s="679"/>
      <c r="BP22" s="674"/>
      <c r="BQ22" s="675"/>
      <c r="BR22" s="674"/>
      <c r="BS22" s="675"/>
      <c r="BT22" s="60"/>
    </row>
    <row r="23" spans="1:72" ht="17.25" customHeight="1" x14ac:dyDescent="0.15">
      <c r="A23" s="697"/>
      <c r="B23" s="697"/>
      <c r="C23" s="697"/>
      <c r="D23" s="698"/>
      <c r="E23" s="311" t="s">
        <v>594</v>
      </c>
      <c r="F23" s="312"/>
      <c r="G23" s="313"/>
      <c r="H23" s="645"/>
      <c r="I23" s="646"/>
      <c r="J23" s="645"/>
      <c r="K23" s="646"/>
      <c r="L23" s="641"/>
      <c r="M23" s="642"/>
      <c r="N23" s="643"/>
      <c r="O23" s="170"/>
      <c r="P23" s="170"/>
      <c r="Q23" s="612">
        <f>ROUND(L23/12,3)</f>
        <v>0</v>
      </c>
      <c r="R23" s="644"/>
      <c r="S23" s="613"/>
      <c r="T23" s="647">
        <f>SUMPRODUCT(((★様式５別紙!$D$18:$D$87=E23)*(★様式５別紙!$L$18:$L$87=3)*(★様式５別紙!$M$18:$M$87&lt;&gt;0)))</f>
        <v>0</v>
      </c>
      <c r="U23" s="648"/>
      <c r="V23" s="55">
        <f ca="1">SUMIF(★様式５別紙!$AD$18:$AK$87,"その他基礎年金等",★様式５別紙!$AJ$18:$AJ$87)+ROUNDDOWN(SUMIF(★様式５別紙!$AD$18:$AK$87,"その他基礎年金等",★様式５別紙!$AK$18:$AK$87)/12,0)</f>
        <v>0</v>
      </c>
      <c r="W23" s="70">
        <f ca="1">MOD(SUMIF(★様式５別紙!$AD$18:$AK$87,"その他基礎年金等",★様式５別紙!$AK$18:$AK$87),12)</f>
        <v>0</v>
      </c>
      <c r="X23" s="649">
        <f ca="1">SUMIF(★様式５別紙!$AD$18:$AN$87,"その他基礎年金等",★様式５別紙!$AL$18:$AL$87)</f>
        <v>0</v>
      </c>
      <c r="Y23" s="650"/>
      <c r="Z23" s="636">
        <f>J23+T23</f>
        <v>0</v>
      </c>
      <c r="AA23" s="611"/>
      <c r="AB23" s="55">
        <f t="shared" ca="1" si="0"/>
        <v>0</v>
      </c>
      <c r="AC23" s="55">
        <f t="shared" ca="1" si="0"/>
        <v>0</v>
      </c>
      <c r="AD23" s="612">
        <f t="shared" ca="1" si="0"/>
        <v>0</v>
      </c>
      <c r="AE23" s="613"/>
      <c r="AG23" s="311"/>
      <c r="AH23" s="313"/>
      <c r="AI23" s="311"/>
      <c r="AJ23" s="312"/>
      <c r="AK23" s="313"/>
      <c r="AL23" s="69"/>
      <c r="AM23" s="69"/>
      <c r="AN23" s="647"/>
      <c r="AO23" s="648"/>
      <c r="AP23" s="647"/>
      <c r="AQ23" s="648"/>
      <c r="AR23" s="647"/>
      <c r="AS23" s="648"/>
      <c r="AT23" s="647"/>
      <c r="AU23" s="648"/>
      <c r="AV23" s="647"/>
      <c r="AW23" s="648"/>
      <c r="AX23" s="647"/>
      <c r="AY23" s="648"/>
      <c r="AZ23" s="647"/>
      <c r="BA23" s="648"/>
      <c r="BB23" s="647"/>
      <c r="BC23" s="648"/>
      <c r="BD23" s="647"/>
      <c r="BE23" s="648"/>
      <c r="BF23" s="647"/>
      <c r="BG23" s="648"/>
      <c r="BH23" s="674"/>
      <c r="BI23" s="675"/>
      <c r="BJ23" s="674"/>
      <c r="BK23" s="675"/>
      <c r="BL23" s="674"/>
      <c r="BM23" s="675"/>
      <c r="BN23" s="678"/>
      <c r="BO23" s="679"/>
      <c r="BP23" s="674"/>
      <c r="BQ23" s="675"/>
      <c r="BR23" s="674"/>
      <c r="BS23" s="675"/>
      <c r="BT23" s="60"/>
    </row>
    <row r="24" spans="1:72" ht="17.25" customHeight="1" x14ac:dyDescent="0.15">
      <c r="A24" s="697"/>
      <c r="B24" s="697"/>
      <c r="C24" s="697"/>
      <c r="D24" s="698"/>
      <c r="E24" s="311" t="s">
        <v>456</v>
      </c>
      <c r="F24" s="312"/>
      <c r="G24" s="313"/>
      <c r="H24" s="636">
        <f>SUM(H20:I23)</f>
        <v>0</v>
      </c>
      <c r="I24" s="611"/>
      <c r="J24" s="636">
        <f>SUM(J20:K23)</f>
        <v>0</v>
      </c>
      <c r="K24" s="611"/>
      <c r="L24" s="666"/>
      <c r="M24" s="667"/>
      <c r="N24" s="668"/>
      <c r="O24" s="54">
        <f>SUM(O20:O23)+ROUNDDOWN(SUM(P20:P23)/12,0)</f>
        <v>0</v>
      </c>
      <c r="P24" s="54">
        <f>MOD(P20+P21+P22+P23,12)</f>
        <v>0</v>
      </c>
      <c r="Q24" s="612">
        <f>SUM(Q20:S23)</f>
        <v>0</v>
      </c>
      <c r="R24" s="644"/>
      <c r="S24" s="613"/>
      <c r="T24" s="636">
        <f>SUM(T20:U23)</f>
        <v>5</v>
      </c>
      <c r="U24" s="611"/>
      <c r="V24" s="54">
        <f ca="1">SUM(V20:V23)+ROUNDDOWN(SUM(W20:W23)/12,0)</f>
        <v>242</v>
      </c>
      <c r="W24" s="54">
        <f ca="1">MOD(W20+W21+W22+W23,12)</f>
        <v>6</v>
      </c>
      <c r="X24" s="612">
        <f ca="1">SUM(X20:Y23)</f>
        <v>0.82</v>
      </c>
      <c r="Y24" s="613"/>
      <c r="Z24" s="636">
        <f>SUM(Z20:AA23)</f>
        <v>5</v>
      </c>
      <c r="AA24" s="611"/>
      <c r="AB24" s="54">
        <f ca="1">SUM(AB20:AB23)+ROUNDDOWN(SUM(AC20:AC23)/12,0)</f>
        <v>242</v>
      </c>
      <c r="AC24" s="54">
        <f ca="1">MOD(AC20+AC21+AC22+AC23,12)</f>
        <v>6</v>
      </c>
      <c r="AD24" s="612">
        <f ca="1">SUM(AD20:AE23)</f>
        <v>0.82</v>
      </c>
      <c r="AE24" s="613"/>
      <c r="AG24" s="311"/>
      <c r="AH24" s="313"/>
      <c r="AI24" s="311"/>
      <c r="AJ24" s="312"/>
      <c r="AK24" s="313"/>
      <c r="AL24" s="69"/>
      <c r="AM24" s="69"/>
      <c r="AN24" s="647"/>
      <c r="AO24" s="648"/>
      <c r="AP24" s="647"/>
      <c r="AQ24" s="648"/>
      <c r="AR24" s="647"/>
      <c r="AS24" s="648"/>
      <c r="AT24" s="647"/>
      <c r="AU24" s="648"/>
      <c r="AV24" s="647"/>
      <c r="AW24" s="648"/>
      <c r="AX24" s="647"/>
      <c r="AY24" s="648"/>
      <c r="AZ24" s="647"/>
      <c r="BA24" s="648"/>
      <c r="BB24" s="647"/>
      <c r="BC24" s="648"/>
      <c r="BD24" s="647"/>
      <c r="BE24" s="648"/>
      <c r="BF24" s="647"/>
      <c r="BG24" s="648"/>
      <c r="BH24" s="674"/>
      <c r="BI24" s="675"/>
      <c r="BJ24" s="674"/>
      <c r="BK24" s="675"/>
      <c r="BL24" s="674"/>
      <c r="BM24" s="675"/>
      <c r="BN24" s="678"/>
      <c r="BO24" s="679"/>
      <c r="BP24" s="674"/>
      <c r="BQ24" s="675"/>
      <c r="BR24" s="674"/>
      <c r="BS24" s="675"/>
      <c r="BT24" s="60"/>
    </row>
    <row r="25" spans="1:72" ht="17.25" customHeight="1" x14ac:dyDescent="0.15">
      <c r="A25" s="697"/>
      <c r="B25" s="697"/>
      <c r="C25" s="697"/>
      <c r="D25" s="698" t="s">
        <v>563</v>
      </c>
      <c r="E25" s="311" t="s">
        <v>591</v>
      </c>
      <c r="F25" s="312"/>
      <c r="G25" s="313"/>
      <c r="H25" s="606"/>
      <c r="I25" s="606"/>
      <c r="J25" s="606"/>
      <c r="K25" s="606"/>
      <c r="L25" s="607"/>
      <c r="M25" s="607"/>
      <c r="N25" s="607"/>
      <c r="O25" s="170"/>
      <c r="P25" s="170"/>
      <c r="Q25" s="612">
        <f>ROUND(L25/12,3)</f>
        <v>0</v>
      </c>
      <c r="R25" s="644"/>
      <c r="S25" s="613"/>
      <c r="T25" s="647">
        <f>SUMPRODUCT(((★様式５別紙!$D$18:$D$87=E25)*(★様式５別紙!$L$18:$L$87=3)*(★様式５別紙!$N$18:$N$87&lt;&gt;0)))</f>
        <v>0</v>
      </c>
      <c r="U25" s="648"/>
      <c r="V25" s="55">
        <f ca="1">SUMIF(★様式５別紙!$AE$18:$AK$87,"課長福祉年金",★様式５別紙!$AJ$18:$AJ$87)+ROUNDDOWN(SUMIF(★様式５別紙!$AE$18:$AK$87,"課長福祉年金",★様式５別紙!$AK$18:$AK$87)/12,0)</f>
        <v>0</v>
      </c>
      <c r="W25" s="72">
        <f ca="1">MOD(SUMIF(★様式５別紙!$AE$18:$AK$87,"課長福祉年金",★様式５別紙!$AK$18:$AK$87),12)</f>
        <v>0</v>
      </c>
      <c r="X25" s="649">
        <f ca="1">SUMIF(★様式５別紙!$AE$18:$AN$87,"課長福祉年金",★様式５別紙!$AM$18:$AM$87)</f>
        <v>0</v>
      </c>
      <c r="Y25" s="650"/>
      <c r="Z25" s="636">
        <f>J25+T25</f>
        <v>0</v>
      </c>
      <c r="AA25" s="611"/>
      <c r="AB25" s="55">
        <f ca="1">O25+V25</f>
        <v>0</v>
      </c>
      <c r="AC25" s="55">
        <f t="shared" ref="AC25:AD28" ca="1" si="1">P25+W25</f>
        <v>0</v>
      </c>
      <c r="AD25" s="612">
        <f t="shared" ca="1" si="1"/>
        <v>0</v>
      </c>
      <c r="AE25" s="613"/>
      <c r="AG25" s="311"/>
      <c r="AH25" s="313"/>
      <c r="AI25" s="311"/>
      <c r="AJ25" s="312"/>
      <c r="AK25" s="313"/>
      <c r="AL25" s="69"/>
      <c r="AM25" s="69"/>
      <c r="AN25" s="647"/>
      <c r="AO25" s="648"/>
      <c r="AP25" s="647"/>
      <c r="AQ25" s="648"/>
      <c r="AR25" s="647"/>
      <c r="AS25" s="648"/>
      <c r="AT25" s="647"/>
      <c r="AU25" s="648"/>
      <c r="AV25" s="647"/>
      <c r="AW25" s="648"/>
      <c r="AX25" s="647"/>
      <c r="AY25" s="648"/>
      <c r="AZ25" s="647"/>
      <c r="BA25" s="648"/>
      <c r="BB25" s="647"/>
      <c r="BC25" s="648"/>
      <c r="BD25" s="647"/>
      <c r="BE25" s="648"/>
      <c r="BF25" s="647"/>
      <c r="BG25" s="648"/>
      <c r="BH25" s="674"/>
      <c r="BI25" s="675"/>
      <c r="BJ25" s="674"/>
      <c r="BK25" s="675"/>
      <c r="BL25" s="674"/>
      <c r="BM25" s="675"/>
      <c r="BN25" s="678"/>
      <c r="BO25" s="679"/>
      <c r="BP25" s="674"/>
      <c r="BQ25" s="675"/>
      <c r="BR25" s="674"/>
      <c r="BS25" s="675"/>
      <c r="BT25" s="60"/>
    </row>
    <row r="26" spans="1:72" ht="17.25" customHeight="1" x14ac:dyDescent="0.15">
      <c r="A26" s="697"/>
      <c r="B26" s="697"/>
      <c r="C26" s="697"/>
      <c r="D26" s="698"/>
      <c r="E26" s="311" t="s">
        <v>592</v>
      </c>
      <c r="F26" s="312"/>
      <c r="G26" s="313"/>
      <c r="H26" s="606"/>
      <c r="I26" s="606"/>
      <c r="J26" s="606"/>
      <c r="K26" s="606"/>
      <c r="L26" s="607"/>
      <c r="M26" s="607"/>
      <c r="N26" s="607"/>
      <c r="O26" s="170"/>
      <c r="P26" s="170"/>
      <c r="Q26" s="612">
        <f>ROUND(L26/12,3)</f>
        <v>0</v>
      </c>
      <c r="R26" s="644"/>
      <c r="S26" s="613"/>
      <c r="T26" s="647">
        <f>SUMPRODUCT(((★様式５別紙!$D$18:$D$87=E26)*(★様式５別紙!$L$18:$L$87=3)*(★様式５別紙!$N$18:$N$87&lt;&gt;0)))</f>
        <v>1</v>
      </c>
      <c r="U26" s="648"/>
      <c r="V26" s="55">
        <f ca="1">SUMIF(★様式５別紙!$AE$18:$AK$87,"係長福祉年金",★様式５別紙!$AJ$18:$AJ$87)+ROUNDDOWN(SUMIF(★様式５別紙!$AE$18:$AK$87,"係長福祉年金",★様式５別紙!$AK$18:$AK$87)/12,0)</f>
        <v>59</v>
      </c>
      <c r="W26" s="72">
        <f ca="1">MOD(SUMIF(★様式５別紙!$AE$18:$AK$87,"係長福祉年金",★様式５別紙!$AK$18:$AK$87),12)</f>
        <v>3</v>
      </c>
      <c r="X26" s="649">
        <f ca="1">SUMIF(★様式５別紙!$AE$18:$AN$87,"係長福祉年金",★様式５別紙!$AM$18:$AM$87)</f>
        <v>0.01</v>
      </c>
      <c r="Y26" s="650"/>
      <c r="Z26" s="636">
        <f>J26+T26</f>
        <v>1</v>
      </c>
      <c r="AA26" s="611"/>
      <c r="AB26" s="55">
        <f ca="1">O26+V26</f>
        <v>59</v>
      </c>
      <c r="AC26" s="55">
        <f t="shared" ca="1" si="1"/>
        <v>3</v>
      </c>
      <c r="AD26" s="612">
        <f t="shared" ca="1" si="1"/>
        <v>0.01</v>
      </c>
      <c r="AE26" s="613"/>
      <c r="AG26" s="311"/>
      <c r="AH26" s="313"/>
      <c r="AI26" s="311"/>
      <c r="AJ26" s="312"/>
      <c r="AK26" s="313"/>
      <c r="AL26" s="69"/>
      <c r="AM26" s="69"/>
      <c r="AN26" s="647"/>
      <c r="AO26" s="648"/>
      <c r="AP26" s="647"/>
      <c r="AQ26" s="648"/>
      <c r="AR26" s="647"/>
      <c r="AS26" s="648"/>
      <c r="AT26" s="647"/>
      <c r="AU26" s="648"/>
      <c r="AV26" s="647"/>
      <c r="AW26" s="648"/>
      <c r="AX26" s="647"/>
      <c r="AY26" s="648"/>
      <c r="AZ26" s="647"/>
      <c r="BA26" s="648"/>
      <c r="BB26" s="647"/>
      <c r="BC26" s="648"/>
      <c r="BD26" s="647"/>
      <c r="BE26" s="648"/>
      <c r="BF26" s="647"/>
      <c r="BG26" s="648"/>
      <c r="BH26" s="674"/>
      <c r="BI26" s="675"/>
      <c r="BJ26" s="674"/>
      <c r="BK26" s="675"/>
      <c r="BL26" s="674"/>
      <c r="BM26" s="675"/>
      <c r="BN26" s="678"/>
      <c r="BO26" s="679"/>
      <c r="BP26" s="674"/>
      <c r="BQ26" s="675"/>
      <c r="BR26" s="674"/>
      <c r="BS26" s="675"/>
      <c r="BT26" s="60"/>
    </row>
    <row r="27" spans="1:72" ht="17.25" customHeight="1" x14ac:dyDescent="0.15">
      <c r="A27" s="697"/>
      <c r="B27" s="697"/>
      <c r="C27" s="697"/>
      <c r="D27" s="698"/>
      <c r="E27" s="311" t="s">
        <v>593</v>
      </c>
      <c r="F27" s="312"/>
      <c r="G27" s="313"/>
      <c r="H27" s="606"/>
      <c r="I27" s="606"/>
      <c r="J27" s="606"/>
      <c r="K27" s="606"/>
      <c r="L27" s="607"/>
      <c r="M27" s="607"/>
      <c r="N27" s="607"/>
      <c r="O27" s="170"/>
      <c r="P27" s="170"/>
      <c r="Q27" s="612">
        <f>ROUND(L27/12,3)</f>
        <v>0</v>
      </c>
      <c r="R27" s="644"/>
      <c r="S27" s="613"/>
      <c r="T27" s="647">
        <f>SUMPRODUCT(((★様式５別紙!$D$18:$D$87=E27)*(★様式５別紙!$L$18:$L$87=3)*(★様式５別紙!$N$18:$N$87&lt;&gt;0)))</f>
        <v>0</v>
      </c>
      <c r="U27" s="648"/>
      <c r="V27" s="55">
        <f ca="1">SUMIF(★様式５別紙!$AE$18:$AK$87,"係員福祉年金",★様式５別紙!$AJ$18:$AJ$87)+ROUNDDOWN(SUMIF(★様式５別紙!$AE$18:$AK$87,"係員福祉年金",★様式５別紙!$AK$18:$AK$87)/12,0)</f>
        <v>0</v>
      </c>
      <c r="W27" s="72">
        <f ca="1">MOD(SUMIF(★様式５別紙!$AE$18:$AK$87,"係員福祉年金",★様式５別紙!$AK$18:$AK$87),12)</f>
        <v>0</v>
      </c>
      <c r="X27" s="649">
        <f ca="1">SUMIF(★様式５別紙!$AE$18:$AN$87,"係員福祉年金",★様式５別紙!$AM$18:$AM$87)</f>
        <v>0</v>
      </c>
      <c r="Y27" s="650"/>
      <c r="Z27" s="636">
        <f>J27+T27</f>
        <v>0</v>
      </c>
      <c r="AA27" s="611"/>
      <c r="AB27" s="55">
        <f ca="1">O27+V27</f>
        <v>0</v>
      </c>
      <c r="AC27" s="55">
        <f t="shared" ca="1" si="1"/>
        <v>0</v>
      </c>
      <c r="AD27" s="612">
        <f t="shared" ca="1" si="1"/>
        <v>0</v>
      </c>
      <c r="AE27" s="613"/>
      <c r="AG27" s="293" t="s">
        <v>412</v>
      </c>
      <c r="AH27" s="294"/>
      <c r="AI27" s="294"/>
      <c r="AJ27" s="294"/>
      <c r="AK27" s="295"/>
      <c r="AL27" s="73"/>
      <c r="AM27" s="73"/>
      <c r="AN27" s="377"/>
      <c r="AO27" s="378"/>
      <c r="AP27" s="378"/>
      <c r="AQ27" s="378"/>
      <c r="AR27" s="378"/>
      <c r="AS27" s="378"/>
      <c r="AT27" s="676"/>
      <c r="AU27" s="676"/>
      <c r="AV27" s="676"/>
      <c r="AW27" s="676"/>
      <c r="AX27" s="676"/>
      <c r="AY27" s="676"/>
      <c r="AZ27" s="676"/>
      <c r="BA27" s="676"/>
      <c r="BB27" s="676"/>
      <c r="BC27" s="676"/>
      <c r="BD27" s="676"/>
      <c r="BE27" s="676"/>
      <c r="BF27" s="676"/>
      <c r="BG27" s="677"/>
      <c r="BH27" s="674"/>
      <c r="BI27" s="675"/>
      <c r="BJ27" s="674"/>
      <c r="BK27" s="675"/>
      <c r="BL27" s="674"/>
      <c r="BM27" s="675"/>
      <c r="BN27" s="674"/>
      <c r="BO27" s="675"/>
      <c r="BP27" s="674"/>
      <c r="BQ27" s="675"/>
      <c r="BR27" s="674"/>
      <c r="BS27" s="675"/>
    </row>
    <row r="28" spans="1:72" ht="17.25" customHeight="1" x14ac:dyDescent="0.15">
      <c r="A28" s="697"/>
      <c r="B28" s="697"/>
      <c r="C28" s="697"/>
      <c r="D28" s="698"/>
      <c r="E28" s="311" t="s">
        <v>594</v>
      </c>
      <c r="F28" s="312"/>
      <c r="G28" s="313"/>
      <c r="H28" s="606"/>
      <c r="I28" s="606"/>
      <c r="J28" s="606"/>
      <c r="K28" s="606"/>
      <c r="L28" s="607"/>
      <c r="M28" s="607"/>
      <c r="N28" s="607"/>
      <c r="O28" s="170"/>
      <c r="P28" s="170"/>
      <c r="Q28" s="612">
        <f>ROUND(L28/12,3)</f>
        <v>0</v>
      </c>
      <c r="R28" s="644"/>
      <c r="S28" s="613"/>
      <c r="T28" s="647">
        <f>SUMPRODUCT(((★様式５別紙!$D$18:$D$87=E28)*(★様式５別紙!$L$18:$L$87=3)*(★様式５別紙!$N$18:$N$87&lt;&gt;0)))</f>
        <v>0</v>
      </c>
      <c r="U28" s="648"/>
      <c r="V28" s="55">
        <f ca="1">SUMIF(★様式５別紙!$AE$18:$AK$87,"その他福祉年金",★様式５別紙!$AJ$18:$AJ$87)+ROUNDDOWN(SUMIF(★様式５別紙!$AE$18:$AK$87,"その他福祉年金",★様式５別紙!$AK$18:$AK$87)/12,0)</f>
        <v>0</v>
      </c>
      <c r="W28" s="72">
        <f ca="1">MOD(SUMIF(★様式５別紙!$AE$18:$AK$87,"その他福祉年金",★様式５別紙!$AK$18:$AK$87),12)</f>
        <v>0</v>
      </c>
      <c r="X28" s="649">
        <f ca="1">SUMIF(★様式５別紙!$AE$18:$AN$87,"その他福祉年金",★様式５別紙!$AM$18:$AM$87)</f>
        <v>0</v>
      </c>
      <c r="Y28" s="650"/>
      <c r="Z28" s="636">
        <f>J28+T28</f>
        <v>0</v>
      </c>
      <c r="AA28" s="611"/>
      <c r="AB28" s="55">
        <f ca="1">O28+V28</f>
        <v>0</v>
      </c>
      <c r="AC28" s="55">
        <f t="shared" ca="1" si="1"/>
        <v>0</v>
      </c>
      <c r="AD28" s="612">
        <f t="shared" ca="1" si="1"/>
        <v>0</v>
      </c>
      <c r="AE28" s="613"/>
      <c r="AG28" s="671" t="s">
        <v>595</v>
      </c>
      <c r="AH28" s="267" t="s">
        <v>536</v>
      </c>
      <c r="AI28" s="267"/>
      <c r="AJ28" s="267"/>
      <c r="AK28" s="267"/>
      <c r="AL28" s="267"/>
      <c r="AM28" s="267"/>
      <c r="AN28" s="267" t="s">
        <v>596</v>
      </c>
      <c r="AO28" s="267"/>
      <c r="AP28" s="267" t="s">
        <v>597</v>
      </c>
      <c r="AQ28" s="267"/>
      <c r="AR28" s="267" t="s">
        <v>412</v>
      </c>
      <c r="AS28" s="267"/>
      <c r="AT28" s="313" t="s">
        <v>598</v>
      </c>
      <c r="AU28" s="267"/>
      <c r="AV28" s="267"/>
      <c r="AW28" s="267"/>
      <c r="AX28" s="267"/>
      <c r="AY28" s="267"/>
      <c r="AZ28" s="267"/>
      <c r="BA28" s="267"/>
      <c r="BB28" s="267"/>
      <c r="BC28" s="267"/>
      <c r="BD28" s="267"/>
      <c r="BE28" s="267"/>
      <c r="BF28" s="267"/>
      <c r="BG28" s="267"/>
      <c r="BH28" s="267"/>
      <c r="BI28" s="267"/>
      <c r="BJ28" s="267"/>
      <c r="BK28" s="267"/>
      <c r="BL28" s="267"/>
      <c r="BM28" s="267"/>
      <c r="BN28" s="267"/>
      <c r="BO28" s="267"/>
      <c r="BP28" s="267"/>
      <c r="BQ28" s="267"/>
      <c r="BR28" s="267"/>
      <c r="BS28" s="267"/>
    </row>
    <row r="29" spans="1:72" ht="17.25" customHeight="1" x14ac:dyDescent="0.15">
      <c r="A29" s="697"/>
      <c r="B29" s="697"/>
      <c r="C29" s="697"/>
      <c r="D29" s="698"/>
      <c r="E29" s="311" t="s">
        <v>456</v>
      </c>
      <c r="F29" s="312"/>
      <c r="G29" s="313"/>
      <c r="H29" s="636">
        <f>SUM(H25:I28)</f>
        <v>0</v>
      </c>
      <c r="I29" s="611"/>
      <c r="J29" s="636">
        <f>SUM(J25:K28)</f>
        <v>0</v>
      </c>
      <c r="K29" s="611"/>
      <c r="L29" s="666"/>
      <c r="M29" s="667"/>
      <c r="N29" s="668"/>
      <c r="O29" s="54">
        <f>SUM(O25:O28)+ROUNDDOWN(SUM(P25:P28)/12,0)</f>
        <v>0</v>
      </c>
      <c r="P29" s="54">
        <f>MOD(P25+P26+P27+P28,12)</f>
        <v>0</v>
      </c>
      <c r="Q29" s="612">
        <f>SUM(Q25:S28)</f>
        <v>0</v>
      </c>
      <c r="R29" s="644"/>
      <c r="S29" s="613"/>
      <c r="T29" s="636">
        <f>SUM(T25:U28)</f>
        <v>1</v>
      </c>
      <c r="U29" s="611"/>
      <c r="V29" s="54">
        <f ca="1">SUM(V25:V28)+ROUNDDOWN(SUM(W25:W28)/12,0)</f>
        <v>59</v>
      </c>
      <c r="W29" s="54">
        <f ca="1">MOD(W25+W26+W27+W28,12)</f>
        <v>3</v>
      </c>
      <c r="X29" s="612">
        <f ca="1">SUM(X25:Y28)</f>
        <v>0.01</v>
      </c>
      <c r="Y29" s="613"/>
      <c r="Z29" s="636">
        <f>SUM(Z25:AA28)</f>
        <v>1</v>
      </c>
      <c r="AA29" s="611"/>
      <c r="AB29" s="54">
        <f ca="1">SUM(AB25:AB28)+ROUNDDOWN(SUM(AC25:AC28)/12,0)</f>
        <v>59</v>
      </c>
      <c r="AC29" s="54">
        <f ca="1">MOD(AC25+AC26+AC27+AC28,12)</f>
        <v>3</v>
      </c>
      <c r="AD29" s="612">
        <f ca="1">SUM(AD25:AE28)</f>
        <v>0.01</v>
      </c>
      <c r="AE29" s="613"/>
      <c r="AG29" s="671"/>
      <c r="AH29" s="634" t="s">
        <v>599</v>
      </c>
      <c r="AI29" s="672" t="s">
        <v>600</v>
      </c>
      <c r="AJ29" s="672"/>
      <c r="AK29" s="672"/>
      <c r="AL29" s="672"/>
      <c r="AM29" s="672"/>
      <c r="AN29" s="652"/>
      <c r="AO29" s="652"/>
      <c r="AP29" s="652"/>
      <c r="AQ29" s="652"/>
      <c r="AR29" s="653"/>
      <c r="AS29" s="653"/>
      <c r="AT29" s="673"/>
      <c r="AU29" s="673"/>
      <c r="AV29" s="673"/>
      <c r="AW29" s="673"/>
      <c r="AX29" s="673"/>
      <c r="AY29" s="673"/>
      <c r="AZ29" s="673"/>
      <c r="BA29" s="673"/>
      <c r="BB29" s="673"/>
      <c r="BC29" s="673"/>
      <c r="BD29" s="673"/>
      <c r="BE29" s="673"/>
      <c r="BF29" s="673"/>
      <c r="BG29" s="673"/>
      <c r="BH29" s="673"/>
      <c r="BI29" s="673"/>
      <c r="BJ29" s="673"/>
      <c r="BK29" s="673"/>
      <c r="BL29" s="673"/>
      <c r="BM29" s="673"/>
      <c r="BN29" s="673"/>
      <c r="BO29" s="673"/>
      <c r="BP29" s="673"/>
      <c r="BQ29" s="673"/>
      <c r="BR29" s="673"/>
      <c r="BS29" s="673"/>
    </row>
    <row r="30" spans="1:72" ht="17.25" customHeight="1" x14ac:dyDescent="0.15">
      <c r="A30" s="697"/>
      <c r="B30" s="697"/>
      <c r="C30" s="697"/>
      <c r="D30" s="634" t="s">
        <v>569</v>
      </c>
      <c r="E30" s="311" t="s">
        <v>591</v>
      </c>
      <c r="F30" s="312"/>
      <c r="G30" s="313"/>
      <c r="H30" s="606"/>
      <c r="I30" s="606"/>
      <c r="J30" s="606"/>
      <c r="K30" s="606"/>
      <c r="L30" s="607"/>
      <c r="M30" s="607"/>
      <c r="N30" s="607"/>
      <c r="O30" s="170"/>
      <c r="P30" s="170"/>
      <c r="Q30" s="612">
        <f>ROUND(L30/12,3)</f>
        <v>0</v>
      </c>
      <c r="R30" s="644"/>
      <c r="S30" s="613"/>
      <c r="T30" s="647">
        <f>SUMPRODUCT(((★様式５別紙!$D$18:$D$87=E30)*(★様式５別紙!$L$18:$L$87=3)*(★様式５別紙!$O$18:$O$87&lt;&gt;0)))</f>
        <v>0</v>
      </c>
      <c r="U30" s="648"/>
      <c r="V30" s="55">
        <f ca="1">SUMIF(★様式５別紙!$AF$18:$AK$87,"課長特別障害給付金",★様式５別紙!$AJ$18:$AJ$87)+ROUNDDOWN(SUMIF(★様式５別紙!$AF$18:$AK$87,"課長特別障害給付金",★様式５別紙!$AK$18:$AK$87)/12,0)</f>
        <v>0</v>
      </c>
      <c r="W30" s="72">
        <f ca="1">MOD(SUMIF(★様式５別紙!$AF$18:$AK$87,"課長特別障害給付金",★様式５別紙!$AK$18:$AK$87),12)</f>
        <v>0</v>
      </c>
      <c r="X30" s="649">
        <f ca="1">SUMIF(★様式５別紙!$AF$18:$AN$87,"課長特別障害給付金",★様式５別紙!$AN$18:$AN$87)</f>
        <v>0</v>
      </c>
      <c r="Y30" s="650"/>
      <c r="Z30" s="636">
        <f>J30+T30</f>
        <v>0</v>
      </c>
      <c r="AA30" s="611"/>
      <c r="AB30" s="55">
        <f ca="1">O30+V30</f>
        <v>0</v>
      </c>
      <c r="AC30" s="55">
        <f t="shared" ref="AB30:AD33" ca="1" si="2">P30+W30</f>
        <v>0</v>
      </c>
      <c r="AD30" s="612">
        <f t="shared" ca="1" si="2"/>
        <v>0</v>
      </c>
      <c r="AE30" s="613"/>
      <c r="AG30" s="671"/>
      <c r="AH30" s="634"/>
      <c r="AI30" s="656" t="s">
        <v>601</v>
      </c>
      <c r="AJ30" s="656"/>
      <c r="AK30" s="656"/>
      <c r="AL30" s="656"/>
      <c r="AM30" s="656"/>
      <c r="AN30" s="665"/>
      <c r="AO30" s="665"/>
      <c r="AP30" s="665"/>
      <c r="AQ30" s="665"/>
      <c r="AR30" s="669"/>
      <c r="AS30" s="669"/>
      <c r="AT30" s="673"/>
      <c r="AU30" s="673"/>
      <c r="AV30" s="673"/>
      <c r="AW30" s="673"/>
      <c r="AX30" s="673"/>
      <c r="AY30" s="673"/>
      <c r="AZ30" s="673"/>
      <c r="BA30" s="673"/>
      <c r="BB30" s="673"/>
      <c r="BC30" s="673"/>
      <c r="BD30" s="673"/>
      <c r="BE30" s="673"/>
      <c r="BF30" s="673"/>
      <c r="BG30" s="673"/>
      <c r="BH30" s="673"/>
      <c r="BI30" s="673"/>
      <c r="BJ30" s="673"/>
      <c r="BK30" s="673"/>
      <c r="BL30" s="673"/>
      <c r="BM30" s="673"/>
      <c r="BN30" s="673"/>
      <c r="BO30" s="673"/>
      <c r="BP30" s="673"/>
      <c r="BQ30" s="673"/>
      <c r="BR30" s="673"/>
      <c r="BS30" s="673"/>
    </row>
    <row r="31" spans="1:72" ht="17.25" customHeight="1" x14ac:dyDescent="0.15">
      <c r="A31" s="697"/>
      <c r="B31" s="697"/>
      <c r="C31" s="697"/>
      <c r="D31" s="634"/>
      <c r="E31" s="311" t="s">
        <v>592</v>
      </c>
      <c r="F31" s="312"/>
      <c r="G31" s="313"/>
      <c r="H31" s="606"/>
      <c r="I31" s="606"/>
      <c r="J31" s="606"/>
      <c r="K31" s="606"/>
      <c r="L31" s="607"/>
      <c r="M31" s="607"/>
      <c r="N31" s="607"/>
      <c r="O31" s="170"/>
      <c r="P31" s="170"/>
      <c r="Q31" s="612">
        <f>ROUND(L31/12,3)</f>
        <v>0</v>
      </c>
      <c r="R31" s="644"/>
      <c r="S31" s="613"/>
      <c r="T31" s="647">
        <f>SUMPRODUCT(((★様式５別紙!$D$18:$D$87=E31)*(★様式５別紙!$L$18:$L$87=3)*(★様式５別紙!$O$18:$O$87&lt;&gt;0)))</f>
        <v>0</v>
      </c>
      <c r="U31" s="648"/>
      <c r="V31" s="55">
        <f ca="1">SUMIF(★様式５別紙!$AF$18:$AK$87,"係長特別障害給付金",★様式５別紙!$AJ$18:$AJ$87)+ROUNDDOWN(SUMIF(★様式５別紙!$AF$18:$AK$87,"係長特別障害給付金",★様式５別紙!$AK$18:$AK$87)/12,0)</f>
        <v>0</v>
      </c>
      <c r="W31" s="72">
        <f ca="1">MOD(SUMIF(★様式５別紙!$AF$18:$AK$87,"係長特別障害給付金",★様式５別紙!$AK$18:$AK$87),12)</f>
        <v>0</v>
      </c>
      <c r="X31" s="649">
        <f ca="1">SUMIF(★様式５別紙!$AF$18:$AN$87,"係長特別障害給付金",★様式５別紙!$AN$18:$AN$87)</f>
        <v>0</v>
      </c>
      <c r="Y31" s="650"/>
      <c r="Z31" s="636">
        <f>J31+T31</f>
        <v>0</v>
      </c>
      <c r="AA31" s="611"/>
      <c r="AB31" s="55">
        <f ca="1">O31+V31</f>
        <v>0</v>
      </c>
      <c r="AC31" s="55">
        <f t="shared" ca="1" si="2"/>
        <v>0</v>
      </c>
      <c r="AD31" s="612">
        <f t="shared" ca="1" si="2"/>
        <v>0</v>
      </c>
      <c r="AE31" s="613"/>
      <c r="AG31" s="671"/>
      <c r="AH31" s="634" t="s">
        <v>602</v>
      </c>
      <c r="AI31" s="651" t="s">
        <v>600</v>
      </c>
      <c r="AJ31" s="651"/>
      <c r="AK31" s="651"/>
      <c r="AL31" s="651"/>
      <c r="AM31" s="651"/>
      <c r="AN31" s="652"/>
      <c r="AO31" s="652"/>
      <c r="AP31" s="652"/>
      <c r="AQ31" s="652"/>
      <c r="AR31" s="653"/>
      <c r="AS31" s="653"/>
      <c r="AT31" s="673"/>
      <c r="AU31" s="673"/>
      <c r="AV31" s="673"/>
      <c r="AW31" s="673"/>
      <c r="AX31" s="673"/>
      <c r="AY31" s="673"/>
      <c r="AZ31" s="673"/>
      <c r="BA31" s="673"/>
      <c r="BB31" s="673"/>
      <c r="BC31" s="673"/>
      <c r="BD31" s="673"/>
      <c r="BE31" s="673"/>
      <c r="BF31" s="673"/>
      <c r="BG31" s="673"/>
      <c r="BH31" s="673"/>
      <c r="BI31" s="673"/>
      <c r="BJ31" s="673"/>
      <c r="BK31" s="673"/>
      <c r="BL31" s="673"/>
      <c r="BM31" s="673"/>
      <c r="BN31" s="673"/>
      <c r="BO31" s="673"/>
      <c r="BP31" s="673"/>
      <c r="BQ31" s="673"/>
      <c r="BR31" s="673"/>
      <c r="BS31" s="673"/>
    </row>
    <row r="32" spans="1:72" ht="17.25" customHeight="1" x14ac:dyDescent="0.15">
      <c r="A32" s="697"/>
      <c r="B32" s="697"/>
      <c r="C32" s="697"/>
      <c r="D32" s="634"/>
      <c r="E32" s="311" t="s">
        <v>593</v>
      </c>
      <c r="F32" s="312"/>
      <c r="G32" s="313"/>
      <c r="H32" s="606"/>
      <c r="I32" s="606"/>
      <c r="J32" s="606"/>
      <c r="K32" s="606"/>
      <c r="L32" s="607"/>
      <c r="M32" s="607"/>
      <c r="N32" s="607"/>
      <c r="O32" s="170"/>
      <c r="P32" s="170"/>
      <c r="Q32" s="612">
        <f>ROUND(L32/12,3)</f>
        <v>0</v>
      </c>
      <c r="R32" s="644"/>
      <c r="S32" s="613"/>
      <c r="T32" s="647">
        <f>SUMPRODUCT(((★様式５別紙!$D$18:$D$87=E32)*(★様式５別紙!$L$18:$L$87=3)*(★様式５別紙!$O$18:$O$87&lt;&gt;0)))</f>
        <v>1</v>
      </c>
      <c r="U32" s="648"/>
      <c r="V32" s="55">
        <f ca="1">SUMIF(★様式５別紙!$AF$18:$AK$87,"係員特別障害給付金",★様式５別紙!$AJ$18:$AJ$87)+ROUNDDOWN(SUMIF(★様式５別紙!$AF$18:$AK$87,"係員特別障害給付金",★様式５別紙!$AK$18:$AK$87)/12,0)</f>
        <v>36</v>
      </c>
      <c r="W32" s="72">
        <f ca="1">MOD(SUMIF(★様式５別紙!$AF$18:$AK$87,"係員特別障害給付金",★様式５別紙!$AK$18:$AK$87),12)</f>
        <v>5</v>
      </c>
      <c r="X32" s="649">
        <f ca="1">SUMIF(★様式５別紙!$AF$18:$AN$87,"係員特別障害給付金",★様式５別紙!$AN$18:$AN$87)</f>
        <v>0.01</v>
      </c>
      <c r="Y32" s="650"/>
      <c r="Z32" s="636">
        <f>J32+T32</f>
        <v>1</v>
      </c>
      <c r="AA32" s="611"/>
      <c r="AB32" s="55">
        <f t="shared" ca="1" si="2"/>
        <v>36</v>
      </c>
      <c r="AC32" s="55">
        <f t="shared" ca="1" si="2"/>
        <v>5</v>
      </c>
      <c r="AD32" s="612">
        <f t="shared" ca="1" si="2"/>
        <v>0.01</v>
      </c>
      <c r="AE32" s="613"/>
      <c r="AG32" s="671"/>
      <c r="AH32" s="634"/>
      <c r="AI32" s="656" t="s">
        <v>601</v>
      </c>
      <c r="AJ32" s="656"/>
      <c r="AK32" s="656"/>
      <c r="AL32" s="656"/>
      <c r="AM32" s="656"/>
      <c r="AN32" s="665"/>
      <c r="AO32" s="665"/>
      <c r="AP32" s="665"/>
      <c r="AQ32" s="665"/>
      <c r="AR32" s="669"/>
      <c r="AS32" s="669"/>
      <c r="AT32" s="673"/>
      <c r="AU32" s="673"/>
      <c r="AV32" s="673"/>
      <c r="AW32" s="673"/>
      <c r="AX32" s="673"/>
      <c r="AY32" s="673"/>
      <c r="AZ32" s="673"/>
      <c r="BA32" s="673"/>
      <c r="BB32" s="673"/>
      <c r="BC32" s="673"/>
      <c r="BD32" s="673"/>
      <c r="BE32" s="673"/>
      <c r="BF32" s="673"/>
      <c r="BG32" s="673"/>
      <c r="BH32" s="673"/>
      <c r="BI32" s="673"/>
      <c r="BJ32" s="673"/>
      <c r="BK32" s="673"/>
      <c r="BL32" s="673"/>
      <c r="BM32" s="673"/>
      <c r="BN32" s="673"/>
      <c r="BO32" s="673"/>
      <c r="BP32" s="673"/>
      <c r="BQ32" s="673"/>
      <c r="BR32" s="673"/>
      <c r="BS32" s="673"/>
    </row>
    <row r="33" spans="1:71" ht="17.25" customHeight="1" x14ac:dyDescent="0.15">
      <c r="A33" s="697"/>
      <c r="B33" s="697"/>
      <c r="C33" s="697"/>
      <c r="D33" s="634"/>
      <c r="E33" s="311" t="s">
        <v>594</v>
      </c>
      <c r="F33" s="312"/>
      <c r="G33" s="313"/>
      <c r="H33" s="606"/>
      <c r="I33" s="606"/>
      <c r="J33" s="606"/>
      <c r="K33" s="606"/>
      <c r="L33" s="607"/>
      <c r="M33" s="607"/>
      <c r="N33" s="607"/>
      <c r="O33" s="170"/>
      <c r="P33" s="170"/>
      <c r="Q33" s="612">
        <f>ROUND(L33/12,3)</f>
        <v>0</v>
      </c>
      <c r="R33" s="644"/>
      <c r="S33" s="613"/>
      <c r="T33" s="647">
        <f>SUMPRODUCT(((★様式５別紙!$D$18:$D$87=E33)*(★様式５別紙!$L$18:$L$87=3)*(★様式５別紙!$O$18:$O$87&lt;&gt;0)))</f>
        <v>0</v>
      </c>
      <c r="U33" s="648"/>
      <c r="V33" s="55">
        <f ca="1">SUMIF(★様式５別紙!$AF$18:$AK$87,"その他特別障害給付金",★様式５別紙!$AJ$18:$AJ$87)+ROUNDDOWN(SUMIF(★様式５別紙!$AF$18:$AK$87,"その他特別障害給付金",★様式５別紙!$AK$18:$AK$87)/12,0)</f>
        <v>0</v>
      </c>
      <c r="W33" s="72">
        <f ca="1">MOD(SUMIF(★様式５別紙!$AF$18:$AK$87,"その他特別障害給付金",★様式５別紙!$AK$18:$AK$87),12)</f>
        <v>0</v>
      </c>
      <c r="X33" s="649">
        <f ca="1">SUMIF(★様式５別紙!$AF$18:$AN$87,"その他特別障害給付金",★様式５別紙!$AN$18:$AN$87)</f>
        <v>0</v>
      </c>
      <c r="Y33" s="650"/>
      <c r="Z33" s="636">
        <f>J33+T33</f>
        <v>0</v>
      </c>
      <c r="AA33" s="611"/>
      <c r="AB33" s="55">
        <f t="shared" ca="1" si="2"/>
        <v>0</v>
      </c>
      <c r="AC33" s="55">
        <f t="shared" ca="1" si="2"/>
        <v>0</v>
      </c>
      <c r="AD33" s="612">
        <f t="shared" ca="1" si="2"/>
        <v>0</v>
      </c>
      <c r="AE33" s="613"/>
      <c r="AG33" s="671"/>
      <c r="AH33" s="634" t="s">
        <v>603</v>
      </c>
      <c r="AI33" s="651" t="s">
        <v>600</v>
      </c>
      <c r="AJ33" s="651"/>
      <c r="AK33" s="651"/>
      <c r="AL33" s="651"/>
      <c r="AM33" s="651"/>
      <c r="AN33" s="652"/>
      <c r="AO33" s="652"/>
      <c r="AP33" s="652"/>
      <c r="AQ33" s="652"/>
      <c r="AR33" s="653"/>
      <c r="AS33" s="653"/>
      <c r="AT33" s="673"/>
      <c r="AU33" s="673"/>
      <c r="AV33" s="673"/>
      <c r="AW33" s="673"/>
      <c r="AX33" s="673"/>
      <c r="AY33" s="673"/>
      <c r="AZ33" s="673"/>
      <c r="BA33" s="673"/>
      <c r="BB33" s="673"/>
      <c r="BC33" s="673"/>
      <c r="BD33" s="673"/>
      <c r="BE33" s="673"/>
      <c r="BF33" s="673"/>
      <c r="BG33" s="673"/>
      <c r="BH33" s="673"/>
      <c r="BI33" s="673"/>
      <c r="BJ33" s="673"/>
      <c r="BK33" s="673"/>
      <c r="BL33" s="673"/>
      <c r="BM33" s="673"/>
      <c r="BN33" s="673"/>
      <c r="BO33" s="673"/>
      <c r="BP33" s="673"/>
      <c r="BQ33" s="673"/>
      <c r="BR33" s="673"/>
      <c r="BS33" s="673"/>
    </row>
    <row r="34" spans="1:71" ht="17.25" customHeight="1" x14ac:dyDescent="0.15">
      <c r="A34" s="697"/>
      <c r="B34" s="697"/>
      <c r="C34" s="697"/>
      <c r="D34" s="634"/>
      <c r="E34" s="311" t="s">
        <v>456</v>
      </c>
      <c r="F34" s="312"/>
      <c r="G34" s="313"/>
      <c r="H34" s="636">
        <f>SUM(H30:I33)</f>
        <v>0</v>
      </c>
      <c r="I34" s="611"/>
      <c r="J34" s="636">
        <f>SUM(J30:K33)</f>
        <v>0</v>
      </c>
      <c r="K34" s="611"/>
      <c r="L34" s="666"/>
      <c r="M34" s="667"/>
      <c r="N34" s="668"/>
      <c r="O34" s="54">
        <f>SUM(O30:O33)+ROUNDDOWN(SUM(P30:P33)/12,0)</f>
        <v>0</v>
      </c>
      <c r="P34" s="54">
        <f>MOD(P30+P31+P32+P33,12)</f>
        <v>0</v>
      </c>
      <c r="Q34" s="612">
        <f>SUM(Q30:S33)</f>
        <v>0</v>
      </c>
      <c r="R34" s="644"/>
      <c r="S34" s="613"/>
      <c r="T34" s="636">
        <f>SUM(T30:U33)</f>
        <v>1</v>
      </c>
      <c r="U34" s="611"/>
      <c r="V34" s="54">
        <f ca="1">SUM(V30:V33)+ROUNDDOWN(SUM(W30:W33)/12,0)</f>
        <v>36</v>
      </c>
      <c r="W34" s="54">
        <f ca="1">MOD(W30+W31+W32+W33,12)</f>
        <v>5</v>
      </c>
      <c r="X34" s="612">
        <f ca="1">SUM(X30:Y33)</f>
        <v>0.01</v>
      </c>
      <c r="Y34" s="613"/>
      <c r="Z34" s="636">
        <f>SUM(Z30:AA33)</f>
        <v>1</v>
      </c>
      <c r="AA34" s="611"/>
      <c r="AB34" s="54">
        <f ca="1">SUM(AB30:AB33)+ROUNDDOWN(SUM(AC30:AC33)/12,0)</f>
        <v>36</v>
      </c>
      <c r="AC34" s="54">
        <f ca="1">MOD(AC30+AC31+AC32+AC33,12)</f>
        <v>5</v>
      </c>
      <c r="AD34" s="612">
        <f ca="1">SUM(AD30:AE33)</f>
        <v>0.01</v>
      </c>
      <c r="AE34" s="613"/>
      <c r="AG34" s="671"/>
      <c r="AH34" s="634"/>
      <c r="AI34" s="656" t="s">
        <v>601</v>
      </c>
      <c r="AJ34" s="656"/>
      <c r="AK34" s="656"/>
      <c r="AL34" s="656"/>
      <c r="AM34" s="656"/>
      <c r="AN34" s="665"/>
      <c r="AO34" s="665"/>
      <c r="AP34" s="665"/>
      <c r="AQ34" s="665"/>
      <c r="AR34" s="670"/>
      <c r="AS34" s="670"/>
      <c r="AT34" s="673"/>
      <c r="AU34" s="673"/>
      <c r="AV34" s="673"/>
      <c r="AW34" s="673"/>
      <c r="AX34" s="673"/>
      <c r="AY34" s="673"/>
      <c r="AZ34" s="673"/>
      <c r="BA34" s="673"/>
      <c r="BB34" s="673"/>
      <c r="BC34" s="673"/>
      <c r="BD34" s="673"/>
      <c r="BE34" s="673"/>
      <c r="BF34" s="673"/>
      <c r="BG34" s="673"/>
      <c r="BH34" s="673"/>
      <c r="BI34" s="673"/>
      <c r="BJ34" s="673"/>
      <c r="BK34" s="673"/>
      <c r="BL34" s="673"/>
      <c r="BM34" s="673"/>
      <c r="BN34" s="673"/>
      <c r="BO34" s="673"/>
      <c r="BP34" s="673"/>
      <c r="BQ34" s="673"/>
      <c r="BR34" s="673"/>
      <c r="BS34" s="673"/>
    </row>
    <row r="35" spans="1:71" ht="17.25" customHeight="1" x14ac:dyDescent="0.15">
      <c r="A35" s="697"/>
      <c r="B35" s="697"/>
      <c r="C35" s="697"/>
      <c r="D35" s="634" t="s">
        <v>427</v>
      </c>
      <c r="E35" s="311" t="s">
        <v>591</v>
      </c>
      <c r="F35" s="312"/>
      <c r="G35" s="313"/>
      <c r="H35" s="645"/>
      <c r="I35" s="646"/>
      <c r="J35" s="645"/>
      <c r="K35" s="646"/>
      <c r="L35" s="641"/>
      <c r="M35" s="642"/>
      <c r="N35" s="643"/>
      <c r="O35" s="170"/>
      <c r="P35" s="170"/>
      <c r="Q35" s="612">
        <f>ROUND(L35/12,3)</f>
        <v>0</v>
      </c>
      <c r="R35" s="644"/>
      <c r="S35" s="613"/>
      <c r="T35" s="647">
        <f>SUMPRODUCT(((★様式５別紙!$D$18:$D$87=E35)*(★様式５別紙!$L$18:$L$87=3)*(★様式５別紙!$P$18:$P$87&lt;&gt;0)))</f>
        <v>0</v>
      </c>
      <c r="U35" s="648"/>
      <c r="V35" s="55">
        <f ca="1">SUMIF(★様式５別紙!$AG$18:$AK$87,"課長協力・連携（国年）",★様式５別紙!$AJ$18:$AJ$87)+ROUNDDOWN(SUMIF(★様式５別紙!$AG$18:$AK$87,"課長協力・連携（国年）",★様式５別紙!$AK$18:$AK$87)/12,0)</f>
        <v>0</v>
      </c>
      <c r="W35" s="72">
        <f ca="1">MOD(SUMIF(★様式５別紙!$AG$18:$AK$87,"課長協力・連携（国年）",★様式５別紙!$AK$18:$AK$87),12)</f>
        <v>0</v>
      </c>
      <c r="X35" s="649">
        <f ca="1">SUMIF(★様式５別紙!$AG$18:$AN$87,"課長協力・連携（国年）",★様式５別紙!$AO$18:$AO$87)</f>
        <v>0</v>
      </c>
      <c r="Y35" s="650"/>
      <c r="Z35" s="636">
        <f>J35+T35</f>
        <v>0</v>
      </c>
      <c r="AA35" s="611"/>
      <c r="AB35" s="55">
        <f t="shared" ref="AB35:AD38" ca="1" si="3">O35+V35</f>
        <v>0</v>
      </c>
      <c r="AC35" s="55">
        <f t="shared" ca="1" si="3"/>
        <v>0</v>
      </c>
      <c r="AD35" s="612">
        <f t="shared" ca="1" si="3"/>
        <v>0</v>
      </c>
      <c r="AE35" s="613"/>
      <c r="AG35" s="671"/>
      <c r="AH35" s="654" t="s">
        <v>604</v>
      </c>
      <c r="AI35" s="651" t="s">
        <v>600</v>
      </c>
      <c r="AJ35" s="651"/>
      <c r="AK35" s="651"/>
      <c r="AL35" s="651"/>
      <c r="AM35" s="651"/>
      <c r="AN35" s="655">
        <v>0</v>
      </c>
      <c r="AO35" s="655"/>
      <c r="AP35" s="655">
        <v>3</v>
      </c>
      <c r="AQ35" s="655"/>
      <c r="AR35" s="603">
        <f>SUM(AN35:AQ35)</f>
        <v>3</v>
      </c>
      <c r="AS35" s="603"/>
      <c r="AT35" s="673"/>
      <c r="AU35" s="673"/>
      <c r="AV35" s="673"/>
      <c r="AW35" s="673"/>
      <c r="AX35" s="673"/>
      <c r="AY35" s="673"/>
      <c r="AZ35" s="673"/>
      <c r="BA35" s="673"/>
      <c r="BB35" s="673"/>
      <c r="BC35" s="673"/>
      <c r="BD35" s="673"/>
      <c r="BE35" s="673"/>
      <c r="BF35" s="673"/>
      <c r="BG35" s="673"/>
      <c r="BH35" s="673"/>
      <c r="BI35" s="673"/>
      <c r="BJ35" s="673"/>
      <c r="BK35" s="673"/>
      <c r="BL35" s="673"/>
      <c r="BM35" s="673"/>
      <c r="BN35" s="673"/>
      <c r="BO35" s="673"/>
      <c r="BP35" s="673"/>
      <c r="BQ35" s="673"/>
      <c r="BR35" s="673"/>
      <c r="BS35" s="673"/>
    </row>
    <row r="36" spans="1:71" ht="17.25" customHeight="1" x14ac:dyDescent="0.15">
      <c r="A36" s="697"/>
      <c r="B36" s="697"/>
      <c r="C36" s="697"/>
      <c r="D36" s="634"/>
      <c r="E36" s="311" t="s">
        <v>592</v>
      </c>
      <c r="F36" s="312"/>
      <c r="G36" s="313"/>
      <c r="H36" s="645"/>
      <c r="I36" s="646"/>
      <c r="J36" s="645"/>
      <c r="K36" s="646"/>
      <c r="L36" s="641"/>
      <c r="M36" s="642"/>
      <c r="N36" s="643"/>
      <c r="O36" s="170"/>
      <c r="P36" s="170"/>
      <c r="Q36" s="612">
        <f>ROUND(L36/12,3)</f>
        <v>0</v>
      </c>
      <c r="R36" s="644"/>
      <c r="S36" s="613"/>
      <c r="T36" s="647">
        <f>SUMPRODUCT(((★様式５別紙!$D$18:$D$87=E36)*(★様式５別紙!$L$18:$L$87=3)*(★様式５別紙!$P$18:$P$87&lt;&gt;0)))</f>
        <v>1</v>
      </c>
      <c r="U36" s="648"/>
      <c r="V36" s="55">
        <f ca="1">SUMIF(★様式５別紙!$AG$18:$AK$87,"係長協力・連携（国年）",★様式５別紙!$AJ$18:$AJ$87)+ROUNDDOWN(SUMIF(★様式５別紙!$AG$18:$AK$87,"係長協力・連携（国年）",★様式５別紙!$AK$18:$AK$87)/12,0)</f>
        <v>59</v>
      </c>
      <c r="W36" s="72">
        <f ca="1">MOD(SUMIF(★様式５別紙!$AG$18:$AK$87,"係長協力・連携（国年）",★様式５別紙!$AK$18:$AK$87),12)</f>
        <v>3</v>
      </c>
      <c r="X36" s="649">
        <f ca="1">SUMIF(★様式５別紙!$AG$18:$AN$87,"係長協力・連携（国年）",★様式５別紙!$AO$18:$AO$87)</f>
        <v>0.06</v>
      </c>
      <c r="Y36" s="650"/>
      <c r="Z36" s="636">
        <f>J36+T36</f>
        <v>1</v>
      </c>
      <c r="AA36" s="611"/>
      <c r="AB36" s="55">
        <f t="shared" ca="1" si="3"/>
        <v>59</v>
      </c>
      <c r="AC36" s="55">
        <f t="shared" ca="1" si="3"/>
        <v>3</v>
      </c>
      <c r="AD36" s="612">
        <f t="shared" ca="1" si="3"/>
        <v>0.06</v>
      </c>
      <c r="AE36" s="613"/>
      <c r="AG36" s="671"/>
      <c r="AH36" s="654"/>
      <c r="AI36" s="656" t="s">
        <v>601</v>
      </c>
      <c r="AJ36" s="656"/>
      <c r="AK36" s="656"/>
      <c r="AL36" s="656"/>
      <c r="AM36" s="656"/>
      <c r="AN36" s="640">
        <v>0</v>
      </c>
      <c r="AO36" s="640"/>
      <c r="AP36" s="640">
        <v>0.08</v>
      </c>
      <c r="AQ36" s="640"/>
      <c r="AR36" s="605">
        <f>SUM(AN36:AQ36)</f>
        <v>0.08</v>
      </c>
      <c r="AS36" s="605"/>
      <c r="AT36" s="673"/>
      <c r="AU36" s="673"/>
      <c r="AV36" s="673"/>
      <c r="AW36" s="673"/>
      <c r="AX36" s="673"/>
      <c r="AY36" s="673"/>
      <c r="AZ36" s="673"/>
      <c r="BA36" s="673"/>
      <c r="BB36" s="673"/>
      <c r="BC36" s="673"/>
      <c r="BD36" s="673"/>
      <c r="BE36" s="673"/>
      <c r="BF36" s="673"/>
      <c r="BG36" s="673"/>
      <c r="BH36" s="673"/>
      <c r="BI36" s="673"/>
      <c r="BJ36" s="673"/>
      <c r="BK36" s="673"/>
      <c r="BL36" s="673"/>
      <c r="BM36" s="673"/>
      <c r="BN36" s="673"/>
      <c r="BO36" s="673"/>
      <c r="BP36" s="673"/>
      <c r="BQ36" s="673"/>
      <c r="BR36" s="673"/>
      <c r="BS36" s="673"/>
    </row>
    <row r="37" spans="1:71" ht="17.25" customHeight="1" x14ac:dyDescent="0.15">
      <c r="A37" s="697"/>
      <c r="B37" s="697"/>
      <c r="C37" s="697"/>
      <c r="D37" s="634"/>
      <c r="E37" s="311" t="s">
        <v>593</v>
      </c>
      <c r="F37" s="312"/>
      <c r="G37" s="313"/>
      <c r="H37" s="645"/>
      <c r="I37" s="646"/>
      <c r="J37" s="645"/>
      <c r="K37" s="646"/>
      <c r="L37" s="641"/>
      <c r="M37" s="642"/>
      <c r="N37" s="643"/>
      <c r="O37" s="170"/>
      <c r="P37" s="170"/>
      <c r="Q37" s="612">
        <f>ROUND(L37/12,3)</f>
        <v>0</v>
      </c>
      <c r="R37" s="644"/>
      <c r="S37" s="613"/>
      <c r="T37" s="647">
        <f>SUMPRODUCT(((★様式５別紙!$D$18:$D$87=E37)*(★様式５別紙!$L$18:$L$87=3)*(★様式５別紙!$P$18:$P$87&lt;&gt;0)))</f>
        <v>2</v>
      </c>
      <c r="U37" s="648"/>
      <c r="V37" s="55">
        <f ca="1">SUMIF(★様式５別紙!$AG$18:$AK$87,"係員協力・連携（国年）",★様式５別紙!$AJ$18:$AJ$87)+ROUNDDOWN(SUMIF(★様式５別紙!$AG$18:$AK$87,"係員協力・連携（国年）",★様式５別紙!$AK$18:$AK$87)/12,0)</f>
        <v>71</v>
      </c>
      <c r="W37" s="72">
        <f ca="1">MOD(SUMIF(★様式５別紙!$AG$18:$AK$87,"係員協力・連携（国年）",★様式５別紙!$AK$18:$AK$87),12)</f>
        <v>4</v>
      </c>
      <c r="X37" s="649">
        <f ca="1">SUMIF(★様式５別紙!$AG$18:$AN$87,"係員協力・連携（国年）",★様式５別紙!$AO$18:$AO$87)</f>
        <v>0.02</v>
      </c>
      <c r="Y37" s="650"/>
      <c r="Z37" s="636">
        <f>J37+T37</f>
        <v>2</v>
      </c>
      <c r="AA37" s="611"/>
      <c r="AB37" s="55">
        <f t="shared" ca="1" si="3"/>
        <v>71</v>
      </c>
      <c r="AC37" s="55">
        <f t="shared" ca="1" si="3"/>
        <v>4</v>
      </c>
      <c r="AD37" s="612">
        <f t="shared" ca="1" si="3"/>
        <v>0.02</v>
      </c>
      <c r="AE37" s="613"/>
      <c r="AG37" s="74"/>
      <c r="AH37" s="639"/>
      <c r="AI37" s="638"/>
      <c r="AJ37" s="638"/>
      <c r="AK37" s="638"/>
      <c r="AL37" s="638"/>
      <c r="AM37" s="638"/>
      <c r="AN37" s="614"/>
      <c r="AO37" s="614"/>
      <c r="AP37" s="614"/>
      <c r="AQ37" s="614"/>
      <c r="AR37" s="615"/>
      <c r="AS37" s="61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row>
    <row r="38" spans="1:71" ht="17.25" customHeight="1" x14ac:dyDescent="0.15">
      <c r="A38" s="697"/>
      <c r="B38" s="697"/>
      <c r="C38" s="697"/>
      <c r="D38" s="634"/>
      <c r="E38" s="311" t="s">
        <v>594</v>
      </c>
      <c r="F38" s="312"/>
      <c r="G38" s="313"/>
      <c r="H38" s="645"/>
      <c r="I38" s="646"/>
      <c r="J38" s="645"/>
      <c r="K38" s="646"/>
      <c r="L38" s="641"/>
      <c r="M38" s="642"/>
      <c r="N38" s="643"/>
      <c r="O38" s="170"/>
      <c r="P38" s="170"/>
      <c r="Q38" s="612">
        <f>ROUND(L38/12,3)</f>
        <v>0</v>
      </c>
      <c r="R38" s="644"/>
      <c r="S38" s="613"/>
      <c r="T38" s="647">
        <f>SUMPRODUCT(((★様式５別紙!$D$18:$D$87=E38)*(★様式５別紙!$L$18:$L$87=3)*(★様式５別紙!$P$18:$P$87&lt;&gt;0)))</f>
        <v>0</v>
      </c>
      <c r="U38" s="648"/>
      <c r="V38" s="55">
        <f ca="1">SUMIF(★様式５別紙!$AG$18:$AK$87,"その他協力・連携（国年）",★様式５別紙!$AJ$18:$AJ$87)+ROUNDDOWN(SUMIF(★様式５別紙!$AG$18:$AK$87,"その他協力・連携（国年）",★様式５別紙!$AK$18:$AK$87)/12,0)</f>
        <v>0</v>
      </c>
      <c r="W38" s="72">
        <f ca="1">MOD(SUMIF(★様式５別紙!$AG$18:$AK$87,"その他協力・連携（国年）",★様式５別紙!$AK$18:$AK$87),12)</f>
        <v>0</v>
      </c>
      <c r="X38" s="649">
        <f ca="1">SUMIF(★様式５別紙!$AG$18:$AN$87,"その他協力・連携（国年）",★様式５別紙!$AO$18:$AO$87)</f>
        <v>0</v>
      </c>
      <c r="Y38" s="650"/>
      <c r="Z38" s="636">
        <f>J38+T38</f>
        <v>0</v>
      </c>
      <c r="AA38" s="611"/>
      <c r="AB38" s="55">
        <f t="shared" ca="1" si="3"/>
        <v>0</v>
      </c>
      <c r="AC38" s="55">
        <f ca="1">P38+W38</f>
        <v>0</v>
      </c>
      <c r="AD38" s="612">
        <f t="shared" ca="1" si="3"/>
        <v>0</v>
      </c>
      <c r="AE38" s="613"/>
      <c r="AG38" s="74"/>
      <c r="AH38" s="639"/>
      <c r="AI38" s="635"/>
      <c r="AJ38" s="635"/>
      <c r="AK38" s="635"/>
      <c r="AL38" s="635"/>
      <c r="AM38" s="635"/>
      <c r="AN38" s="619"/>
      <c r="AO38" s="619"/>
      <c r="AP38" s="619"/>
      <c r="AQ38" s="619"/>
      <c r="AR38" s="620"/>
      <c r="AS38" s="620"/>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row>
    <row r="39" spans="1:71" ht="17.25" customHeight="1" x14ac:dyDescent="0.15">
      <c r="A39" s="697"/>
      <c r="B39" s="697"/>
      <c r="C39" s="697"/>
      <c r="D39" s="634"/>
      <c r="E39" s="311" t="s">
        <v>456</v>
      </c>
      <c r="F39" s="312"/>
      <c r="G39" s="313"/>
      <c r="H39" s="657">
        <f>SUM(H35:I38)</f>
        <v>0</v>
      </c>
      <c r="I39" s="658"/>
      <c r="J39" s="657">
        <f>SUM(J35:K38)</f>
        <v>0</v>
      </c>
      <c r="K39" s="658"/>
      <c r="L39" s="659"/>
      <c r="M39" s="660"/>
      <c r="N39" s="661"/>
      <c r="O39" s="73">
        <f>SUM(O35:O38)+ROUNDDOWN(SUM(P35:P38)/12,0)</f>
        <v>0</v>
      </c>
      <c r="P39" s="73">
        <f>MOD(P35+P36+P37+P38,12)</f>
        <v>0</v>
      </c>
      <c r="Q39" s="662">
        <f>SUM(Q35:S38)</f>
        <v>0</v>
      </c>
      <c r="R39" s="663"/>
      <c r="S39" s="664"/>
      <c r="T39" s="657">
        <f>SUM(T35:U38)</f>
        <v>3</v>
      </c>
      <c r="U39" s="658"/>
      <c r="V39" s="73">
        <f ca="1">SUM(V35:V38)+ROUNDDOWN(SUM(W35:W38)/12,0)</f>
        <v>130</v>
      </c>
      <c r="W39" s="73">
        <f ca="1">MOD(W35+W36+W37+W38,12)</f>
        <v>7</v>
      </c>
      <c r="X39" s="662">
        <f ca="1">SUM(X35:Y38)</f>
        <v>0.08</v>
      </c>
      <c r="Y39" s="664"/>
      <c r="Z39" s="636">
        <f>SUM(Z35:AA38)</f>
        <v>3</v>
      </c>
      <c r="AA39" s="611"/>
      <c r="AB39" s="54">
        <f ca="1">SUM(AB35:AB38)+ROUNDDOWN(SUM(AC35:AC38)/12,0)</f>
        <v>130</v>
      </c>
      <c r="AC39" s="54">
        <f ca="1">MOD(AC35+AC36+AC37+AC38,12)</f>
        <v>7</v>
      </c>
      <c r="AD39" s="612">
        <f ca="1">SUM(AD35:AE38)</f>
        <v>0.08</v>
      </c>
      <c r="AE39" s="613"/>
      <c r="AG39" s="74"/>
      <c r="AH39" s="637"/>
      <c r="AI39" s="638"/>
      <c r="AJ39" s="638"/>
      <c r="AK39" s="638"/>
      <c r="AL39" s="638"/>
      <c r="AM39" s="638"/>
      <c r="AN39" s="614"/>
      <c r="AO39" s="614"/>
      <c r="AP39" s="614"/>
      <c r="AQ39" s="614"/>
      <c r="AR39" s="615"/>
      <c r="AS39" s="61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row>
    <row r="40" spans="1:71" ht="17.25" customHeight="1" x14ac:dyDescent="0.15">
      <c r="A40" s="697"/>
      <c r="B40" s="697"/>
      <c r="C40" s="633" t="s">
        <v>560</v>
      </c>
      <c r="D40" s="634" t="s">
        <v>426</v>
      </c>
      <c r="E40" s="311" t="s">
        <v>591</v>
      </c>
      <c r="F40" s="312"/>
      <c r="G40" s="312"/>
      <c r="H40" s="625"/>
      <c r="I40" s="625"/>
      <c r="J40" s="625"/>
      <c r="K40" s="625"/>
      <c r="L40" s="626"/>
      <c r="M40" s="626"/>
      <c r="N40" s="626"/>
      <c r="O40" s="71"/>
      <c r="P40" s="71"/>
      <c r="Q40" s="605">
        <f>ROUND(L40/12,3)</f>
        <v>0</v>
      </c>
      <c r="R40" s="605"/>
      <c r="S40" s="605"/>
      <c r="T40" s="608">
        <f>SUMPRODUCT(((★様式５別紙!$D$18:$D$87=E40)*(★様式５別紙!$L$18:$L$87=3)*(★様式５別紙!$Q$18:$Q$87&lt;&gt;0)))</f>
        <v>0</v>
      </c>
      <c r="U40" s="608"/>
      <c r="V40" s="54">
        <f ca="1">SUMIF(★様式５別紙!$AH$18:$AK$87,"課長法定受託事務（給付金）",★様式５別紙!$AJ$18:$AJ$87)+ROUNDDOWN(SUMIF(★様式５別紙!$AH$18:$AK$87,"課長法定受託事務（給付金）",★様式５別紙!$AK$18:$AK$87)/12,0)</f>
        <v>0</v>
      </c>
      <c r="W40" s="72">
        <f ca="1">MOD(SUMIF(★様式５別紙!$AH$18:$AK$87,"課長法定受託事務（給付金）",★様式５別紙!$AK$18:$AK$87),12)</f>
        <v>0</v>
      </c>
      <c r="X40" s="609">
        <f ca="1">SUMIF(★様式５別紙!$AH$18:$AN$87,"課長法定受託事務（給付金）",★様式５別紙!$AP$18:$AP$87)</f>
        <v>0</v>
      </c>
      <c r="Y40" s="609"/>
      <c r="Z40" s="610">
        <f>J40+T40</f>
        <v>0</v>
      </c>
      <c r="AA40" s="611"/>
      <c r="AB40" s="55">
        <f t="shared" ref="AB40:AD43" ca="1" si="4">O40+V40</f>
        <v>0</v>
      </c>
      <c r="AC40" s="55">
        <f t="shared" ca="1" si="4"/>
        <v>0</v>
      </c>
      <c r="AD40" s="612">
        <f t="shared" ca="1" si="4"/>
        <v>0</v>
      </c>
      <c r="AE40" s="613"/>
      <c r="AG40" s="74"/>
      <c r="AH40" s="637"/>
      <c r="AI40" s="635"/>
      <c r="AJ40" s="635"/>
      <c r="AK40" s="635"/>
      <c r="AL40" s="635"/>
      <c r="AM40" s="635"/>
      <c r="AN40" s="619"/>
      <c r="AO40" s="619"/>
      <c r="AP40" s="619"/>
      <c r="AQ40" s="619"/>
      <c r="AR40" s="620"/>
      <c r="AS40" s="620"/>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row>
    <row r="41" spans="1:71" ht="17.25" customHeight="1" x14ac:dyDescent="0.15">
      <c r="A41" s="697"/>
      <c r="B41" s="697"/>
      <c r="C41" s="633"/>
      <c r="D41" s="634"/>
      <c r="E41" s="311" t="s">
        <v>592</v>
      </c>
      <c r="F41" s="312"/>
      <c r="G41" s="312"/>
      <c r="H41" s="625"/>
      <c r="I41" s="625"/>
      <c r="J41" s="625"/>
      <c r="K41" s="625"/>
      <c r="L41" s="626"/>
      <c r="M41" s="626"/>
      <c r="N41" s="626"/>
      <c r="O41" s="71"/>
      <c r="P41" s="71"/>
      <c r="Q41" s="605">
        <f>ROUND(L41/12,3)</f>
        <v>0</v>
      </c>
      <c r="R41" s="605"/>
      <c r="S41" s="605"/>
      <c r="T41" s="608">
        <f>SUMPRODUCT(((★様式５別紙!$D$18:$D$87=E41)*(★様式５別紙!$L$18:$L$87=3)*(★様式５別紙!$Q$18:$Q$87&lt;&gt;0)))</f>
        <v>2</v>
      </c>
      <c r="U41" s="608"/>
      <c r="V41" s="54">
        <f ca="1">SUMIF(★様式５別紙!$AH$18:$AK$87,"係長法定受託事務（給付金）",★様式５別紙!$AJ$18:$AJ$87)+ROUNDDOWN(SUMIF(★様式５別紙!$AH$18:$AK$87,"係長法定受託事務（給付金）",★様式５別紙!$AK$18:$AK$87)/12,0)</f>
        <v>105</v>
      </c>
      <c r="W41" s="72">
        <f ca="1">MOD(SUMIF(★様式５別紙!$AH$18:$AK$87,"係長法定受託事務（給付金）",★様式５別紙!$AK$18:$AK$87),12)</f>
        <v>1</v>
      </c>
      <c r="X41" s="609">
        <f ca="1">SUMIF(★様式５別紙!$AH$18:$AN$87,"係長法定受託事務（給付金）",★様式５別紙!$AP$18:$AP$87)</f>
        <v>0.06</v>
      </c>
      <c r="Y41" s="609"/>
      <c r="Z41" s="610">
        <f>J41+T41</f>
        <v>2</v>
      </c>
      <c r="AA41" s="611"/>
      <c r="AB41" s="55">
        <f t="shared" ca="1" si="4"/>
        <v>105</v>
      </c>
      <c r="AC41" s="55">
        <f t="shared" ca="1" si="4"/>
        <v>1</v>
      </c>
      <c r="AD41" s="612">
        <f t="shared" ca="1" si="4"/>
        <v>0.06</v>
      </c>
      <c r="AE41" s="613"/>
      <c r="AF41" s="76"/>
      <c r="AG41" s="74"/>
      <c r="AH41" s="627"/>
      <c r="AI41" s="621"/>
      <c r="AJ41" s="622"/>
      <c r="AK41" s="622"/>
      <c r="AL41" s="622"/>
      <c r="AM41" s="623"/>
      <c r="AN41" s="614"/>
      <c r="AO41" s="614"/>
      <c r="AP41" s="614"/>
      <c r="AQ41" s="614"/>
      <c r="AR41" s="624"/>
      <c r="AS41" s="624"/>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row>
    <row r="42" spans="1:71" ht="17.25" customHeight="1" x14ac:dyDescent="0.15">
      <c r="A42" s="697"/>
      <c r="B42" s="697"/>
      <c r="C42" s="633"/>
      <c r="D42" s="634"/>
      <c r="E42" s="311" t="s">
        <v>593</v>
      </c>
      <c r="F42" s="312"/>
      <c r="G42" s="312"/>
      <c r="H42" s="625"/>
      <c r="I42" s="625"/>
      <c r="J42" s="625"/>
      <c r="K42" s="625"/>
      <c r="L42" s="626"/>
      <c r="M42" s="626"/>
      <c r="N42" s="626"/>
      <c r="O42" s="71"/>
      <c r="P42" s="71"/>
      <c r="Q42" s="605">
        <f>ROUND(L42/12,3)</f>
        <v>0</v>
      </c>
      <c r="R42" s="605"/>
      <c r="S42" s="605"/>
      <c r="T42" s="608">
        <f>SUMPRODUCT(((★様式５別紙!$D$18:$D$87=E42)*(★様式５別紙!$L$18:$L$87=3)*(★様式５別紙!$Q$18:$Q$87&lt;&gt;0)))</f>
        <v>1</v>
      </c>
      <c r="U42" s="608"/>
      <c r="V42" s="54">
        <f ca="1">SUMIF(★様式５別紙!$AH$18:$AK$87,"係員法定受託事務（給付金）",★様式５別紙!$AJ$18:$AJ$87)+ROUNDDOWN(SUMIF(★様式５別紙!$AH$18:$AK$87,"係員法定受託事務（給付金）",★様式５別紙!$AK$18:$AK$87)/12,0)</f>
        <v>34</v>
      </c>
      <c r="W42" s="72">
        <f ca="1">MOD(SUMIF(★様式５別紙!$AH$18:$AK$87,"係員法定受託事務（給付金）",★様式５別紙!$AK$18:$AK$87),12)</f>
        <v>11</v>
      </c>
      <c r="X42" s="609">
        <f ca="1">SUMIF(★様式５別紙!$AH$18:$AN$87,"係員法定受託事務（給付金）",★様式５別紙!$AP$18:$AP$87)</f>
        <v>0.02</v>
      </c>
      <c r="Y42" s="609"/>
      <c r="Z42" s="610">
        <f>J42+T42</f>
        <v>1</v>
      </c>
      <c r="AA42" s="611"/>
      <c r="AB42" s="55">
        <f t="shared" ca="1" si="4"/>
        <v>34</v>
      </c>
      <c r="AC42" s="55">
        <f t="shared" ca="1" si="4"/>
        <v>11</v>
      </c>
      <c r="AD42" s="612">
        <f t="shared" ca="1" si="4"/>
        <v>0.02</v>
      </c>
      <c r="AE42" s="613"/>
      <c r="AF42" s="76"/>
      <c r="AG42" s="74"/>
      <c r="AH42" s="628"/>
      <c r="AI42" s="629"/>
      <c r="AJ42" s="630"/>
      <c r="AK42" s="630"/>
      <c r="AL42" s="630"/>
      <c r="AM42" s="631"/>
      <c r="AN42" s="619"/>
      <c r="AO42" s="619"/>
      <c r="AP42" s="619"/>
      <c r="AQ42" s="619"/>
      <c r="AR42" s="632"/>
      <c r="AS42" s="632"/>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row>
    <row r="43" spans="1:71" ht="17.25" customHeight="1" x14ac:dyDescent="0.15">
      <c r="A43" s="697"/>
      <c r="B43" s="697"/>
      <c r="C43" s="633"/>
      <c r="D43" s="634"/>
      <c r="E43" s="311" t="s">
        <v>594</v>
      </c>
      <c r="F43" s="312"/>
      <c r="G43" s="312"/>
      <c r="H43" s="625"/>
      <c r="I43" s="625"/>
      <c r="J43" s="625"/>
      <c r="K43" s="625"/>
      <c r="L43" s="626"/>
      <c r="M43" s="626"/>
      <c r="N43" s="626"/>
      <c r="O43" s="71"/>
      <c r="P43" s="71"/>
      <c r="Q43" s="605">
        <f>ROUND(L43/12,3)</f>
        <v>0</v>
      </c>
      <c r="R43" s="605"/>
      <c r="S43" s="605"/>
      <c r="T43" s="608">
        <f>SUMPRODUCT(((★様式５別紙!$D$18:$D$87=E43)*(★様式５別紙!$L$18:$L$87=3)*(★様式５別紙!$Q$18:$Q$87&lt;&gt;0)))</f>
        <v>0</v>
      </c>
      <c r="U43" s="608"/>
      <c r="V43" s="54">
        <f ca="1">SUMIF(★様式５別紙!$AH$18:$AK$87,"その他法定受託事務（給付金）",★様式５別紙!$AJ$18:$AJ$87)+ROUNDDOWN(SUMIF(★様式５別紙!$AH$18:$AK$87,"その他法定受託事務（給付金）",★様式５別紙!$AK$18:$AK$87)/12,0)</f>
        <v>0</v>
      </c>
      <c r="W43" s="72">
        <f ca="1">MOD(SUMIF(★様式５別紙!$AH$18:$AK$87,"その他法定受託事務（給付金）",★様式５別紙!$AK$18:$AK$87),12)</f>
        <v>0</v>
      </c>
      <c r="X43" s="609">
        <f ca="1">SUMIF(★様式５別紙!$AH$18:$AN$87,"その他法定受託事務（給付金）",★様式５別紙!$AP$18:$AP$87)</f>
        <v>0</v>
      </c>
      <c r="Y43" s="609"/>
      <c r="Z43" s="610">
        <f>J43+T43</f>
        <v>0</v>
      </c>
      <c r="AA43" s="611"/>
      <c r="AB43" s="55">
        <f ca="1">O43+V43</f>
        <v>0</v>
      </c>
      <c r="AC43" s="55">
        <f ca="1">P43+W43</f>
        <v>0</v>
      </c>
      <c r="AD43" s="612">
        <f t="shared" ca="1" si="4"/>
        <v>0</v>
      </c>
      <c r="AE43" s="613"/>
      <c r="AG43" s="77"/>
      <c r="AH43" s="616"/>
      <c r="AI43" s="617"/>
      <c r="AJ43" s="617"/>
      <c r="AK43" s="617"/>
      <c r="AL43" s="617"/>
      <c r="AM43" s="617"/>
      <c r="AN43" s="614"/>
      <c r="AO43" s="614"/>
      <c r="AP43" s="614"/>
      <c r="AQ43" s="614"/>
      <c r="AR43" s="615"/>
      <c r="AS43" s="615"/>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row>
    <row r="44" spans="1:71" ht="17.25" customHeight="1" x14ac:dyDescent="0.15">
      <c r="A44" s="697"/>
      <c r="B44" s="697"/>
      <c r="C44" s="633"/>
      <c r="D44" s="634"/>
      <c r="E44" s="311" t="s">
        <v>456</v>
      </c>
      <c r="F44" s="312"/>
      <c r="G44" s="312"/>
      <c r="H44" s="603">
        <f>SUM(H40:I43)</f>
        <v>0</v>
      </c>
      <c r="I44" s="603"/>
      <c r="J44" s="603">
        <f>SUM(J40:K43)</f>
        <v>0</v>
      </c>
      <c r="K44" s="603"/>
      <c r="L44" s="604"/>
      <c r="M44" s="604"/>
      <c r="N44" s="604"/>
      <c r="O44" s="54">
        <f>SUM(O40:O43)+ROUNDDOWN(SUM(P40:P43)/12,0)</f>
        <v>0</v>
      </c>
      <c r="P44" s="54">
        <f>MOD(P40+P41+P42+P43,12)</f>
        <v>0</v>
      </c>
      <c r="Q44" s="605">
        <f>SUM(Q40:S43)</f>
        <v>0</v>
      </c>
      <c r="R44" s="605"/>
      <c r="S44" s="605"/>
      <c r="T44" s="603">
        <f>SUM(T40:U43)</f>
        <v>3</v>
      </c>
      <c r="U44" s="603"/>
      <c r="V44" s="54">
        <f ca="1">SUM(V40:V43)+ROUNDDOWN(SUM(W40:W43)/12,0)</f>
        <v>140</v>
      </c>
      <c r="W44" s="54">
        <f ca="1">MOD(W40+W41+W42+W43,12)</f>
        <v>0</v>
      </c>
      <c r="X44" s="605">
        <f ca="1">SUM(X40:Y43)</f>
        <v>0.08</v>
      </c>
      <c r="Y44" s="605"/>
      <c r="Z44" s="610">
        <f>SUM(Z40:AA43)</f>
        <v>3</v>
      </c>
      <c r="AA44" s="611"/>
      <c r="AB44" s="54">
        <f ca="1">SUM(AB40:AB43)+ROUNDDOWN(SUM(AC40:AC43)/12,0)</f>
        <v>140</v>
      </c>
      <c r="AC44" s="54">
        <f ca="1">MOD(AC40+AC41+AC42+AC43,12)</f>
        <v>0</v>
      </c>
      <c r="AD44" s="612">
        <f ca="1">SUM(AD40:AE43)</f>
        <v>0.08</v>
      </c>
      <c r="AE44" s="613"/>
      <c r="AG44" s="77"/>
      <c r="AH44" s="616"/>
      <c r="AI44" s="618"/>
      <c r="AJ44" s="618"/>
      <c r="AK44" s="618"/>
      <c r="AL44" s="618"/>
      <c r="AM44" s="618"/>
      <c r="AN44" s="619"/>
      <c r="AO44" s="619"/>
      <c r="AP44" s="619"/>
      <c r="AQ44" s="619"/>
      <c r="AR44" s="620"/>
      <c r="AS44" s="620"/>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row>
    <row r="45" spans="1:71" ht="17.25" customHeight="1" x14ac:dyDescent="0.15">
      <c r="A45" s="697"/>
      <c r="B45" s="697"/>
      <c r="C45" s="633"/>
      <c r="D45" s="634" t="s">
        <v>427</v>
      </c>
      <c r="E45" s="311" t="s">
        <v>591</v>
      </c>
      <c r="F45" s="312"/>
      <c r="G45" s="312"/>
      <c r="H45" s="606"/>
      <c r="I45" s="606"/>
      <c r="J45" s="606"/>
      <c r="K45" s="606"/>
      <c r="L45" s="607"/>
      <c r="M45" s="607"/>
      <c r="N45" s="607"/>
      <c r="O45" s="170"/>
      <c r="P45" s="170"/>
      <c r="Q45" s="605">
        <f>ROUND(L45/12,3)</f>
        <v>0</v>
      </c>
      <c r="R45" s="605"/>
      <c r="S45" s="605"/>
      <c r="T45" s="608">
        <f>SUMPRODUCT(((★様式５別紙!$D$18:$D$87=E45)*(★様式５別紙!$L$18:$L$87=3)*(★様式５別紙!$R$18:$R$87&lt;&gt;0)))</f>
        <v>0</v>
      </c>
      <c r="U45" s="608"/>
      <c r="V45" s="54">
        <f ca="1">SUMIF(★様式５別紙!$AI$18:$AK$87,"課長協力・連携（給付金）",★様式５別紙!$AJ$18:$AJ$87)+ROUNDDOWN(SUMIF(★様式５別紙!$AI$18:$AK$87,"課長協力・連携（給付金）",★様式５別紙!$AK$18:$AK$87)/12,0)</f>
        <v>0</v>
      </c>
      <c r="W45" s="72">
        <f ca="1">MOD(SUMIF(★様式５別紙!$AI$18:$AK$87,"課長協力・連携（給付金）",★様式５別紙!$AK$18:$AK$87),12)</f>
        <v>0</v>
      </c>
      <c r="X45" s="609">
        <f ca="1">SUMIF(★様式５別紙!$AI$18:$AN$87,"課長協力・連携（給付金）",★様式５別紙!$AQ$18:$AQ$87)</f>
        <v>0</v>
      </c>
      <c r="Y45" s="609"/>
      <c r="Z45" s="610">
        <f>J45+T45</f>
        <v>0</v>
      </c>
      <c r="AA45" s="611"/>
      <c r="AB45" s="55">
        <f t="shared" ref="AB45:AD48" ca="1" si="5">O45+V45</f>
        <v>0</v>
      </c>
      <c r="AC45" s="55">
        <f t="shared" ca="1" si="5"/>
        <v>0</v>
      </c>
      <c r="AD45" s="612">
        <f t="shared" ca="1" si="5"/>
        <v>0</v>
      </c>
      <c r="AE45" s="613"/>
    </row>
    <row r="46" spans="1:71" ht="17.25" customHeight="1" x14ac:dyDescent="0.15">
      <c r="A46" s="697"/>
      <c r="B46" s="697"/>
      <c r="C46" s="633"/>
      <c r="D46" s="634"/>
      <c r="E46" s="311" t="s">
        <v>592</v>
      </c>
      <c r="F46" s="312"/>
      <c r="G46" s="312"/>
      <c r="H46" s="606"/>
      <c r="I46" s="606"/>
      <c r="J46" s="606"/>
      <c r="K46" s="606"/>
      <c r="L46" s="607"/>
      <c r="M46" s="607"/>
      <c r="N46" s="607"/>
      <c r="O46" s="170"/>
      <c r="P46" s="170"/>
      <c r="Q46" s="605">
        <f>ROUND(L46/12,3)</f>
        <v>0</v>
      </c>
      <c r="R46" s="605"/>
      <c r="S46" s="605"/>
      <c r="T46" s="608">
        <f>SUMPRODUCT(((★様式５別紙!$D$18:$D$87=E46)*(★様式５別紙!$L$18:$L$87=3)*(★様式５別紙!$R$18:$R$87&lt;&gt;0)))</f>
        <v>2</v>
      </c>
      <c r="U46" s="608"/>
      <c r="V46" s="54">
        <f ca="1">SUMIF(★様式５別紙!$AI$18:$AK$87,"係長協力・連携（給付金）",★様式５別紙!$AJ$18:$AJ$87)+ROUNDDOWN(SUMIF(★様式５別紙!$AI$18:$AK$87,"係長協力・連携（給付金）",★様式５別紙!$AK$18:$AK$87)/12,0)</f>
        <v>105</v>
      </c>
      <c r="W46" s="72">
        <f ca="1">MOD(SUMIF(★様式５別紙!$AI$18:$AK$87,"係長協力・連携（給付金）",★様式５別紙!$AK$18:$AK$87),12)</f>
        <v>1</v>
      </c>
      <c r="X46" s="609">
        <f ca="1">SUMIF(★様式５別紙!$AI$18:$AN$87,"係長協力・連携（給付金）",★様式５別紙!$AQ$18:$AQ$87)</f>
        <v>6.0000000000000005E-2</v>
      </c>
      <c r="Y46" s="609"/>
      <c r="Z46" s="610">
        <f>J46+T46</f>
        <v>2</v>
      </c>
      <c r="AA46" s="611"/>
      <c r="AB46" s="55">
        <f t="shared" ca="1" si="5"/>
        <v>105</v>
      </c>
      <c r="AC46" s="55">
        <f t="shared" ca="1" si="5"/>
        <v>1</v>
      </c>
      <c r="AD46" s="612">
        <f t="shared" ca="1" si="5"/>
        <v>6.0000000000000005E-2</v>
      </c>
      <c r="AE46" s="613"/>
    </row>
    <row r="47" spans="1:71" ht="17.25" customHeight="1" x14ac:dyDescent="0.15">
      <c r="A47" s="697"/>
      <c r="B47" s="697"/>
      <c r="C47" s="633"/>
      <c r="D47" s="634"/>
      <c r="E47" s="311" t="s">
        <v>593</v>
      </c>
      <c r="F47" s="312"/>
      <c r="G47" s="312"/>
      <c r="H47" s="606"/>
      <c r="I47" s="606"/>
      <c r="J47" s="606"/>
      <c r="K47" s="606"/>
      <c r="L47" s="607"/>
      <c r="M47" s="607"/>
      <c r="N47" s="607"/>
      <c r="O47" s="170"/>
      <c r="P47" s="170"/>
      <c r="Q47" s="605">
        <f>ROUND(L47/12,3)</f>
        <v>0</v>
      </c>
      <c r="R47" s="605"/>
      <c r="S47" s="605"/>
      <c r="T47" s="608">
        <f>SUMPRODUCT(((★様式５別紙!$D$18:$D$87=E47)*(★様式５別紙!$L$18:$L$87=3)*(★様式５別紙!$R$18:$R$87&lt;&gt;0)))</f>
        <v>1</v>
      </c>
      <c r="U47" s="608"/>
      <c r="V47" s="54">
        <f ca="1">SUMIF(★様式５別紙!$AI$18:$AK$87,"係員協力・連携（給付金）",★様式５別紙!$AJ$18:$AJ$87)+ROUNDDOWN(SUMIF(★様式５別紙!$AI$18:$AK$87,"係員協力・連携（給付金）",★様式５別紙!$AK$18:$AK$87)/12,0)</f>
        <v>34</v>
      </c>
      <c r="W47" s="72">
        <f ca="1">MOD(SUMIF(★様式５別紙!$AI$18:$AK$87,"係員協力・連携（給付金）",★様式５別紙!$AK$18:$AK$87),12)</f>
        <v>11</v>
      </c>
      <c r="X47" s="609">
        <f ca="1">SUMIF(★様式５別紙!$AI$18:$AN$87,"係員協力・連携（給付金）",★様式５別紙!$AQ$18:$AQ$87)</f>
        <v>0.01</v>
      </c>
      <c r="Y47" s="609"/>
      <c r="Z47" s="610">
        <f>J47+T47</f>
        <v>1</v>
      </c>
      <c r="AA47" s="611"/>
      <c r="AB47" s="55">
        <f t="shared" ca="1" si="5"/>
        <v>34</v>
      </c>
      <c r="AC47" s="55">
        <f t="shared" ca="1" si="5"/>
        <v>11</v>
      </c>
      <c r="AD47" s="612">
        <f t="shared" ca="1" si="5"/>
        <v>0.01</v>
      </c>
      <c r="AE47" s="613"/>
    </row>
    <row r="48" spans="1:71" ht="17.25" customHeight="1" x14ac:dyDescent="0.15">
      <c r="A48" s="697"/>
      <c r="B48" s="697"/>
      <c r="C48" s="633"/>
      <c r="D48" s="634"/>
      <c r="E48" s="311" t="s">
        <v>594</v>
      </c>
      <c r="F48" s="312"/>
      <c r="G48" s="312"/>
      <c r="H48" s="606"/>
      <c r="I48" s="606"/>
      <c r="J48" s="606"/>
      <c r="K48" s="606"/>
      <c r="L48" s="607"/>
      <c r="M48" s="607"/>
      <c r="N48" s="607"/>
      <c r="O48" s="170"/>
      <c r="P48" s="170"/>
      <c r="Q48" s="605">
        <f>ROUND(L48/12,3)</f>
        <v>0</v>
      </c>
      <c r="R48" s="605"/>
      <c r="S48" s="605"/>
      <c r="T48" s="608">
        <f>SUMPRODUCT(((★様式５別紙!$D$18:$D$87=E48)*(★様式５別紙!$L$18:$L$87=3)*(★様式５別紙!$R$18:$R$87&lt;&gt;0)))</f>
        <v>0</v>
      </c>
      <c r="U48" s="608"/>
      <c r="V48" s="54">
        <f ca="1">SUMIF(★様式５別紙!$AI$18:$AK$87,"その他協力・連携（給付金）",★様式５別紙!$AJ$18:$AJ$87)+ROUNDDOWN(SUMIF(★様式５別紙!$AI$18:$AK$87,"その他協力・連携（給付金）",★様式５別紙!$AK$18:$AK$87)/12,0)</f>
        <v>0</v>
      </c>
      <c r="W48" s="72">
        <f ca="1">MOD(SUMIF(★様式５別紙!$AI$18:$AK$87,"その他協力・連携（給付金）",★様式５別紙!$AK$18:$AK$87),12)</f>
        <v>0</v>
      </c>
      <c r="X48" s="609">
        <f ca="1">SUMIF(★様式５別紙!$AI$18:$AN$87,"その他協力・連携（給付金）",★様式５別紙!$AQ$18:$AQ$87)</f>
        <v>0</v>
      </c>
      <c r="Y48" s="609"/>
      <c r="Z48" s="610">
        <f>J48+T48</f>
        <v>0</v>
      </c>
      <c r="AA48" s="611"/>
      <c r="AB48" s="55">
        <f ca="1">O48+V48</f>
        <v>0</v>
      </c>
      <c r="AC48" s="55">
        <f ca="1">P48+W48</f>
        <v>0</v>
      </c>
      <c r="AD48" s="612">
        <f t="shared" ca="1" si="5"/>
        <v>0</v>
      </c>
      <c r="AE48" s="613"/>
    </row>
    <row r="49" spans="1:31" ht="17.25" customHeight="1" x14ac:dyDescent="0.15">
      <c r="A49" s="697"/>
      <c r="B49" s="697"/>
      <c r="C49" s="633"/>
      <c r="D49" s="634"/>
      <c r="E49" s="311" t="s">
        <v>456</v>
      </c>
      <c r="F49" s="312"/>
      <c r="G49" s="312"/>
      <c r="H49" s="603">
        <f>SUM(H45:I48)</f>
        <v>0</v>
      </c>
      <c r="I49" s="603"/>
      <c r="J49" s="603">
        <f>SUM(J45:K48)</f>
        <v>0</v>
      </c>
      <c r="K49" s="603"/>
      <c r="L49" s="604"/>
      <c r="M49" s="604"/>
      <c r="N49" s="604"/>
      <c r="O49" s="54">
        <f>SUM(O45:O48)+ROUNDDOWN(SUM(P45:P48)/12,0)</f>
        <v>0</v>
      </c>
      <c r="P49" s="54">
        <f>MOD(P45+P46+P47+P48,12)</f>
        <v>0</v>
      </c>
      <c r="Q49" s="605">
        <f>SUM(Q45:S48)</f>
        <v>0</v>
      </c>
      <c r="R49" s="605"/>
      <c r="S49" s="605"/>
      <c r="T49" s="603">
        <f>SUM(T45:U48)</f>
        <v>3</v>
      </c>
      <c r="U49" s="603"/>
      <c r="V49" s="54">
        <f ca="1">SUM(V45:V48)+ROUNDDOWN(SUM(W45:W48)/12,0)</f>
        <v>140</v>
      </c>
      <c r="W49" s="54">
        <f ca="1">MOD(W45+W46+W47+W48,12)</f>
        <v>0</v>
      </c>
      <c r="X49" s="605">
        <f ca="1">SUM(X45:Y48)</f>
        <v>7.0000000000000007E-2</v>
      </c>
      <c r="Y49" s="605"/>
      <c r="Z49" s="610">
        <f>SUM(Z45:AA48)</f>
        <v>3</v>
      </c>
      <c r="AA49" s="611"/>
      <c r="AB49" s="54">
        <f ca="1">SUM(AB45:AB48)+ROUNDDOWN(SUM(AC45:AC48)/12,0)</f>
        <v>140</v>
      </c>
      <c r="AC49" s="54">
        <f ca="1">MOD(AC45+AC46+AC47+AC48,12)</f>
        <v>0</v>
      </c>
      <c r="AD49" s="612">
        <f ca="1">SUM(AD45:AE48)</f>
        <v>7.0000000000000007E-2</v>
      </c>
      <c r="AE49" s="613"/>
    </row>
    <row r="50" spans="1:31" ht="3.75" customHeight="1" x14ac:dyDescent="0.15"/>
  </sheetData>
  <mergeCells count="621">
    <mergeCell ref="AT2:AW3"/>
    <mergeCell ref="BB2:BE3"/>
    <mergeCell ref="BF2:BK3"/>
    <mergeCell ref="BL2:BN3"/>
    <mergeCell ref="BO2:BS3"/>
    <mergeCell ref="L3:AO4"/>
    <mergeCell ref="AT4:AW5"/>
    <mergeCell ref="BB4:BE5"/>
    <mergeCell ref="BF4:BK5"/>
    <mergeCell ref="BL4:BN5"/>
    <mergeCell ref="BO4:BS5"/>
    <mergeCell ref="A7:F10"/>
    <mergeCell ref="G7:N7"/>
    <mergeCell ref="O7:Z7"/>
    <mergeCell ref="AA7:AE7"/>
    <mergeCell ref="AG7:BS7"/>
    <mergeCell ref="G8:G10"/>
    <mergeCell ref="H8:N8"/>
    <mergeCell ref="O8:Z8"/>
    <mergeCell ref="AA8:AD10"/>
    <mergeCell ref="AP8:BG8"/>
    <mergeCell ref="BH8:BS8"/>
    <mergeCell ref="H9:N10"/>
    <mergeCell ref="O9:Z10"/>
    <mergeCell ref="AP9:AW9"/>
    <mergeCell ref="AX9:BA9"/>
    <mergeCell ref="BB9:BC16"/>
    <mergeCell ref="BD9:BE16"/>
    <mergeCell ref="BF9:BG16"/>
    <mergeCell ref="BH9:BO9"/>
    <mergeCell ref="AE8:AE10"/>
    <mergeCell ref="AG8:AH16"/>
    <mergeCell ref="AI8:AJ16"/>
    <mergeCell ref="AK8:AK16"/>
    <mergeCell ref="AL8:AM16"/>
    <mergeCell ref="BP9:BS9"/>
    <mergeCell ref="AP10:AU10"/>
    <mergeCell ref="AV10:AW16"/>
    <mergeCell ref="AX10:AY15"/>
    <mergeCell ref="AZ10:BA16"/>
    <mergeCell ref="BH10:BI14"/>
    <mergeCell ref="BJ10:BK14"/>
    <mergeCell ref="BL10:BM14"/>
    <mergeCell ref="BN10:BO16"/>
    <mergeCell ref="BP10:BQ14"/>
    <mergeCell ref="BR10:BS16"/>
    <mergeCell ref="BH15:BI15"/>
    <mergeCell ref="BJ15:BK15"/>
    <mergeCell ref="BL15:BM15"/>
    <mergeCell ref="BP15:BQ15"/>
    <mergeCell ref="AX16:AY16"/>
    <mergeCell ref="BH16:BI16"/>
    <mergeCell ref="BJ16:BK16"/>
    <mergeCell ref="BL16:BM16"/>
    <mergeCell ref="BP16:BQ16"/>
    <mergeCell ref="A11:B49"/>
    <mergeCell ref="C11:D18"/>
    <mergeCell ref="E11:G18"/>
    <mergeCell ref="H11:S11"/>
    <mergeCell ref="T11:Y11"/>
    <mergeCell ref="Z11:AE11"/>
    <mergeCell ref="AP11:AQ15"/>
    <mergeCell ref="AR11:AS15"/>
    <mergeCell ref="AT11:AU15"/>
    <mergeCell ref="H14:I18"/>
    <mergeCell ref="J14:K18"/>
    <mergeCell ref="T14:U18"/>
    <mergeCell ref="Z14:AA18"/>
    <mergeCell ref="H12:K13"/>
    <mergeCell ref="L12:N17"/>
    <mergeCell ref="O12:P18"/>
    <mergeCell ref="Q12:S17"/>
    <mergeCell ref="T12:U13"/>
    <mergeCell ref="V12:W18"/>
    <mergeCell ref="AN16:AO16"/>
    <mergeCell ref="AP16:AQ16"/>
    <mergeCell ref="AR16:AS16"/>
    <mergeCell ref="AT16:AU16"/>
    <mergeCell ref="L18:N18"/>
    <mergeCell ref="Q18:S18"/>
    <mergeCell ref="AG18:AH18"/>
    <mergeCell ref="AI18:AK18"/>
    <mergeCell ref="AN18:AO18"/>
    <mergeCell ref="AP18:AQ18"/>
    <mergeCell ref="AR18:AS18"/>
    <mergeCell ref="X12:Y18"/>
    <mergeCell ref="Z12:AA13"/>
    <mergeCell ref="AB12:AC18"/>
    <mergeCell ref="AD12:AE18"/>
    <mergeCell ref="AN8:AO15"/>
    <mergeCell ref="C19:C39"/>
    <mergeCell ref="D19:D24"/>
    <mergeCell ref="E19:G19"/>
    <mergeCell ref="H19:I19"/>
    <mergeCell ref="J19:K19"/>
    <mergeCell ref="L19:N19"/>
    <mergeCell ref="Q19:S19"/>
    <mergeCell ref="T19:U19"/>
    <mergeCell ref="X19:Y19"/>
    <mergeCell ref="E22:G22"/>
    <mergeCell ref="H22:I22"/>
    <mergeCell ref="J22:K22"/>
    <mergeCell ref="L22:N22"/>
    <mergeCell ref="Q22:S22"/>
    <mergeCell ref="T22:U22"/>
    <mergeCell ref="D25:D29"/>
    <mergeCell ref="E25:G25"/>
    <mergeCell ref="H25:I25"/>
    <mergeCell ref="J25:K25"/>
    <mergeCell ref="L25:N25"/>
    <mergeCell ref="Q25:S25"/>
    <mergeCell ref="T25:U25"/>
    <mergeCell ref="X25:Y25"/>
    <mergeCell ref="D30:D34"/>
    <mergeCell ref="AZ19:BA19"/>
    <mergeCell ref="BB19:BC19"/>
    <mergeCell ref="Z19:AA19"/>
    <mergeCell ref="AD19:AE19"/>
    <mergeCell ref="AG19:AH19"/>
    <mergeCell ref="AI19:AK19"/>
    <mergeCell ref="AN19:AO19"/>
    <mergeCell ref="AP19:AQ19"/>
    <mergeCell ref="BR18:BS18"/>
    <mergeCell ref="BF18:BG18"/>
    <mergeCell ref="BH18:BI18"/>
    <mergeCell ref="BJ18:BK18"/>
    <mergeCell ref="BL18:BM18"/>
    <mergeCell ref="BN18:BO18"/>
    <mergeCell ref="BP18:BQ18"/>
    <mergeCell ref="AT18:AU18"/>
    <mergeCell ref="AV18:AW18"/>
    <mergeCell ref="AX18:AY18"/>
    <mergeCell ref="AZ18:BA18"/>
    <mergeCell ref="BB18:BC18"/>
    <mergeCell ref="BD18:BE18"/>
    <mergeCell ref="AI20:AK20"/>
    <mergeCell ref="AN20:AO20"/>
    <mergeCell ref="AP20:AQ20"/>
    <mergeCell ref="AR20:AS20"/>
    <mergeCell ref="BP19:BQ19"/>
    <mergeCell ref="BR19:BS19"/>
    <mergeCell ref="E20:G20"/>
    <mergeCell ref="H20:I20"/>
    <mergeCell ref="J20:K20"/>
    <mergeCell ref="L20:N20"/>
    <mergeCell ref="Q20:S20"/>
    <mergeCell ref="T20:U20"/>
    <mergeCell ref="X20:Y20"/>
    <mergeCell ref="Z20:AA20"/>
    <mergeCell ref="BD19:BE19"/>
    <mergeCell ref="BF19:BG19"/>
    <mergeCell ref="BH19:BI19"/>
    <mergeCell ref="BJ19:BK19"/>
    <mergeCell ref="BL19:BM19"/>
    <mergeCell ref="BN19:BO19"/>
    <mergeCell ref="AR19:AS19"/>
    <mergeCell ref="AT19:AU19"/>
    <mergeCell ref="AV19:AW19"/>
    <mergeCell ref="AX19:AY19"/>
    <mergeCell ref="BR20:BS20"/>
    <mergeCell ref="E21:G21"/>
    <mergeCell ref="H21:I21"/>
    <mergeCell ref="J21:K21"/>
    <mergeCell ref="L21:N21"/>
    <mergeCell ref="Q21:S21"/>
    <mergeCell ref="T21:U21"/>
    <mergeCell ref="X21:Y21"/>
    <mergeCell ref="Z21:AA21"/>
    <mergeCell ref="AD21:AE21"/>
    <mergeCell ref="BF20:BG20"/>
    <mergeCell ref="BH20:BI20"/>
    <mergeCell ref="BJ20:BK20"/>
    <mergeCell ref="BL20:BM20"/>
    <mergeCell ref="BN20:BO20"/>
    <mergeCell ref="BP20:BQ20"/>
    <mergeCell ref="AT20:AU20"/>
    <mergeCell ref="AV20:AW20"/>
    <mergeCell ref="AX20:AY20"/>
    <mergeCell ref="AZ20:BA20"/>
    <mergeCell ref="BB20:BC20"/>
    <mergeCell ref="BD20:BE20"/>
    <mergeCell ref="AD20:AE20"/>
    <mergeCell ref="AG20:AH20"/>
    <mergeCell ref="BN21:BO21"/>
    <mergeCell ref="BP21:BQ21"/>
    <mergeCell ref="BR21:BS21"/>
    <mergeCell ref="AV21:AW21"/>
    <mergeCell ref="AX21:AY21"/>
    <mergeCell ref="AZ21:BA21"/>
    <mergeCell ref="BB21:BC21"/>
    <mergeCell ref="BD21:BE21"/>
    <mergeCell ref="BF21:BG21"/>
    <mergeCell ref="BH21:BI21"/>
    <mergeCell ref="BJ21:BK21"/>
    <mergeCell ref="BL21:BM21"/>
    <mergeCell ref="AG21:AH21"/>
    <mergeCell ref="AI21:AK21"/>
    <mergeCell ref="AN21:AO21"/>
    <mergeCell ref="AP21:AQ21"/>
    <mergeCell ref="AR21:AS21"/>
    <mergeCell ref="AT21:AU21"/>
    <mergeCell ref="BP22:BQ22"/>
    <mergeCell ref="BR22:BS22"/>
    <mergeCell ref="E23:G23"/>
    <mergeCell ref="H23:I23"/>
    <mergeCell ref="J23:K23"/>
    <mergeCell ref="L23:N23"/>
    <mergeCell ref="Q23:S23"/>
    <mergeCell ref="T23:U23"/>
    <mergeCell ref="X23:Y23"/>
    <mergeCell ref="BB22:BC22"/>
    <mergeCell ref="BD22:BE22"/>
    <mergeCell ref="BF22:BG22"/>
    <mergeCell ref="BH22:BI22"/>
    <mergeCell ref="BJ22:BK22"/>
    <mergeCell ref="BL22:BM22"/>
    <mergeCell ref="AP22:AQ22"/>
    <mergeCell ref="AR22:AS22"/>
    <mergeCell ref="AT22:AU22"/>
    <mergeCell ref="X22:Y22"/>
    <mergeCell ref="Z22:AA22"/>
    <mergeCell ref="AD22:AE22"/>
    <mergeCell ref="AZ23:BA23"/>
    <mergeCell ref="BB23:BC23"/>
    <mergeCell ref="Z23:AA23"/>
    <mergeCell ref="AD23:AE23"/>
    <mergeCell ref="AG23:AH23"/>
    <mergeCell ref="AI23:AK23"/>
    <mergeCell ref="AN23:AO23"/>
    <mergeCell ref="AP23:AQ23"/>
    <mergeCell ref="BN22:BO22"/>
    <mergeCell ref="AG22:AH22"/>
    <mergeCell ref="AI22:AK22"/>
    <mergeCell ref="AN22:AO22"/>
    <mergeCell ref="AI24:AK24"/>
    <mergeCell ref="AN24:AO24"/>
    <mergeCell ref="AP24:AQ24"/>
    <mergeCell ref="AR24:AS24"/>
    <mergeCell ref="BP23:BQ23"/>
    <mergeCell ref="AV22:AW22"/>
    <mergeCell ref="AX22:AY22"/>
    <mergeCell ref="AZ22:BA22"/>
    <mergeCell ref="BR23:BS23"/>
    <mergeCell ref="E24:G24"/>
    <mergeCell ref="H24:I24"/>
    <mergeCell ref="J24:K24"/>
    <mergeCell ref="L24:N24"/>
    <mergeCell ref="Q24:S24"/>
    <mergeCell ref="T24:U24"/>
    <mergeCell ref="X24:Y24"/>
    <mergeCell ref="Z24:AA24"/>
    <mergeCell ref="BD23:BE23"/>
    <mergeCell ref="BF23:BG23"/>
    <mergeCell ref="BH23:BI23"/>
    <mergeCell ref="BJ23:BK23"/>
    <mergeCell ref="BL23:BM23"/>
    <mergeCell ref="BN23:BO23"/>
    <mergeCell ref="AR23:AS23"/>
    <mergeCell ref="AT23:AU23"/>
    <mergeCell ref="AV23:AW23"/>
    <mergeCell ref="AX23:AY23"/>
    <mergeCell ref="BR24:BS24"/>
    <mergeCell ref="Z25:AA25"/>
    <mergeCell ref="BF24:BG24"/>
    <mergeCell ref="BH24:BI24"/>
    <mergeCell ref="BJ24:BK24"/>
    <mergeCell ref="BL24:BM24"/>
    <mergeCell ref="BN24:BO24"/>
    <mergeCell ref="BP24:BQ24"/>
    <mergeCell ref="AT24:AU24"/>
    <mergeCell ref="AV24:AW24"/>
    <mergeCell ref="AX24:AY24"/>
    <mergeCell ref="AZ24:BA24"/>
    <mergeCell ref="BB24:BC24"/>
    <mergeCell ref="BD24:BE24"/>
    <mergeCell ref="AD24:AE24"/>
    <mergeCell ref="AG24:AH24"/>
    <mergeCell ref="AX25:AY25"/>
    <mergeCell ref="AZ25:BA25"/>
    <mergeCell ref="BB25:BC25"/>
    <mergeCell ref="BD25:BE25"/>
    <mergeCell ref="AD25:AE25"/>
    <mergeCell ref="AG25:AH25"/>
    <mergeCell ref="AI25:AK25"/>
    <mergeCell ref="AN25:AO25"/>
    <mergeCell ref="AP25:AQ25"/>
    <mergeCell ref="AR25:AS25"/>
    <mergeCell ref="AG26:AH26"/>
    <mergeCell ref="AI26:AK26"/>
    <mergeCell ref="AN26:AO26"/>
    <mergeCell ref="AP26:AQ26"/>
    <mergeCell ref="AR26:AS26"/>
    <mergeCell ref="AT26:AU26"/>
    <mergeCell ref="BR25:BS25"/>
    <mergeCell ref="E26:G26"/>
    <mergeCell ref="H26:I26"/>
    <mergeCell ref="J26:K26"/>
    <mergeCell ref="L26:N26"/>
    <mergeCell ref="Q26:S26"/>
    <mergeCell ref="T26:U26"/>
    <mergeCell ref="X26:Y26"/>
    <mergeCell ref="Z26:AA26"/>
    <mergeCell ref="AD26:AE26"/>
    <mergeCell ref="BF25:BG25"/>
    <mergeCell ref="BH25:BI25"/>
    <mergeCell ref="BJ25:BK25"/>
    <mergeCell ref="BL25:BM25"/>
    <mergeCell ref="BN25:BO25"/>
    <mergeCell ref="BP25:BQ25"/>
    <mergeCell ref="AT25:AU25"/>
    <mergeCell ref="AV25:AW25"/>
    <mergeCell ref="BH26:BI26"/>
    <mergeCell ref="BJ26:BK26"/>
    <mergeCell ref="BL26:BM26"/>
    <mergeCell ref="BN26:BO26"/>
    <mergeCell ref="BP26:BQ26"/>
    <mergeCell ref="BR26:BS26"/>
    <mergeCell ref="AV26:AW26"/>
    <mergeCell ref="AX26:AY26"/>
    <mergeCell ref="AZ26:BA26"/>
    <mergeCell ref="BB26:BC26"/>
    <mergeCell ref="BD26:BE26"/>
    <mergeCell ref="BF26:BG26"/>
    <mergeCell ref="BJ27:BK27"/>
    <mergeCell ref="BL27:BM27"/>
    <mergeCell ref="BN27:BO27"/>
    <mergeCell ref="BP27:BQ27"/>
    <mergeCell ref="BR27:BS27"/>
    <mergeCell ref="E28:G28"/>
    <mergeCell ref="H28:I28"/>
    <mergeCell ref="J28:K28"/>
    <mergeCell ref="L28:N28"/>
    <mergeCell ref="Q28:S28"/>
    <mergeCell ref="X27:Y27"/>
    <mergeCell ref="Z27:AA27"/>
    <mergeCell ref="AD27:AE27"/>
    <mergeCell ref="AG27:AK27"/>
    <mergeCell ref="AN27:BG27"/>
    <mergeCell ref="BH27:BI27"/>
    <mergeCell ref="E27:G27"/>
    <mergeCell ref="H27:I27"/>
    <mergeCell ref="J27:K27"/>
    <mergeCell ref="L27:N27"/>
    <mergeCell ref="Q27:S27"/>
    <mergeCell ref="T27:U27"/>
    <mergeCell ref="AN28:AO28"/>
    <mergeCell ref="AP28:AQ28"/>
    <mergeCell ref="AR28:AS28"/>
    <mergeCell ref="AT28:BS28"/>
    <mergeCell ref="E29:G29"/>
    <mergeCell ref="H29:I29"/>
    <mergeCell ref="J29:K29"/>
    <mergeCell ref="L29:N29"/>
    <mergeCell ref="Q29:S29"/>
    <mergeCell ref="T29:U29"/>
    <mergeCell ref="T28:U28"/>
    <mergeCell ref="X28:Y28"/>
    <mergeCell ref="Z28:AA28"/>
    <mergeCell ref="AD28:AE28"/>
    <mergeCell ref="AG28:AG36"/>
    <mergeCell ref="AH28:AM28"/>
    <mergeCell ref="X29:Y29"/>
    <mergeCell ref="Z29:AA29"/>
    <mergeCell ref="AD29:AE29"/>
    <mergeCell ref="AH29:AH30"/>
    <mergeCell ref="AI29:AM29"/>
    <mergeCell ref="AN29:AO29"/>
    <mergeCell ref="AP29:AQ29"/>
    <mergeCell ref="AR29:AS29"/>
    <mergeCell ref="AT29:BS36"/>
    <mergeCell ref="E30:G30"/>
    <mergeCell ref="H30:I30"/>
    <mergeCell ref="J30:K30"/>
    <mergeCell ref="L30:N30"/>
    <mergeCell ref="AN30:AO30"/>
    <mergeCell ref="AP30:AQ30"/>
    <mergeCell ref="AR30:AS30"/>
    <mergeCell ref="E31:G31"/>
    <mergeCell ref="H31:I31"/>
    <mergeCell ref="J31:K31"/>
    <mergeCell ref="L31:N31"/>
    <mergeCell ref="Q31:S31"/>
    <mergeCell ref="T31:U31"/>
    <mergeCell ref="X31:Y31"/>
    <mergeCell ref="Q30:S30"/>
    <mergeCell ref="T30:U30"/>
    <mergeCell ref="X30:Y30"/>
    <mergeCell ref="Z30:AA30"/>
    <mergeCell ref="AD30:AE30"/>
    <mergeCell ref="AI30:AM30"/>
    <mergeCell ref="AR31:AS31"/>
    <mergeCell ref="Z31:AA31"/>
    <mergeCell ref="AD31:AE31"/>
    <mergeCell ref="AH31:AH32"/>
    <mergeCell ref="AI31:AM31"/>
    <mergeCell ref="E32:G32"/>
    <mergeCell ref="H32:I32"/>
    <mergeCell ref="J32:K32"/>
    <mergeCell ref="L32:N32"/>
    <mergeCell ref="Q32:S32"/>
    <mergeCell ref="T32:U32"/>
    <mergeCell ref="X32:Y32"/>
    <mergeCell ref="Z32:AA32"/>
    <mergeCell ref="AD32:AE32"/>
    <mergeCell ref="AN31:AO31"/>
    <mergeCell ref="AP31:AQ31"/>
    <mergeCell ref="AI32:AM32"/>
    <mergeCell ref="AN32:AO32"/>
    <mergeCell ref="AP32:AQ32"/>
    <mergeCell ref="L34:N34"/>
    <mergeCell ref="Q34:S34"/>
    <mergeCell ref="AR32:AS32"/>
    <mergeCell ref="E33:G33"/>
    <mergeCell ref="H33:I33"/>
    <mergeCell ref="J33:K33"/>
    <mergeCell ref="L33:N33"/>
    <mergeCell ref="Q33:S33"/>
    <mergeCell ref="T33:U33"/>
    <mergeCell ref="X33:Y33"/>
    <mergeCell ref="Z33:AA33"/>
    <mergeCell ref="AD33:AE33"/>
    <mergeCell ref="AP34:AQ34"/>
    <mergeCell ref="AR34:AS34"/>
    <mergeCell ref="Z34:AA34"/>
    <mergeCell ref="AD34:AE34"/>
    <mergeCell ref="AI34:AM34"/>
    <mergeCell ref="AN34:AO34"/>
    <mergeCell ref="AH33:AH34"/>
    <mergeCell ref="D35:D39"/>
    <mergeCell ref="E35:G35"/>
    <mergeCell ref="H35:I35"/>
    <mergeCell ref="J35:K35"/>
    <mergeCell ref="L35:N35"/>
    <mergeCell ref="Q35:S35"/>
    <mergeCell ref="T35:U35"/>
    <mergeCell ref="X35:Y35"/>
    <mergeCell ref="T34:U34"/>
    <mergeCell ref="X34:Y34"/>
    <mergeCell ref="E39:G39"/>
    <mergeCell ref="H39:I39"/>
    <mergeCell ref="J39:K39"/>
    <mergeCell ref="L39:N39"/>
    <mergeCell ref="Q39:S39"/>
    <mergeCell ref="T39:U39"/>
    <mergeCell ref="X39:Y39"/>
    <mergeCell ref="AI33:AM33"/>
    <mergeCell ref="AN33:AO33"/>
    <mergeCell ref="AP33:AQ33"/>
    <mergeCell ref="AR33:AS33"/>
    <mergeCell ref="E34:G34"/>
    <mergeCell ref="H34:I34"/>
    <mergeCell ref="J34:K34"/>
    <mergeCell ref="AR35:AS35"/>
    <mergeCell ref="E36:G36"/>
    <mergeCell ref="H36:I36"/>
    <mergeCell ref="J36:K36"/>
    <mergeCell ref="L36:N36"/>
    <mergeCell ref="Q36:S36"/>
    <mergeCell ref="T36:U36"/>
    <mergeCell ref="X36:Y36"/>
    <mergeCell ref="Z36:AA36"/>
    <mergeCell ref="AD36:AE36"/>
    <mergeCell ref="Z35:AA35"/>
    <mergeCell ref="AD35:AE35"/>
    <mergeCell ref="AH35:AH36"/>
    <mergeCell ref="AI35:AM35"/>
    <mergeCell ref="AN35:AO35"/>
    <mergeCell ref="AP35:AQ35"/>
    <mergeCell ref="AI36:AM36"/>
    <mergeCell ref="AN36:AO36"/>
    <mergeCell ref="AP36:AQ36"/>
    <mergeCell ref="L38:N38"/>
    <mergeCell ref="Q38:S38"/>
    <mergeCell ref="AR36:AS36"/>
    <mergeCell ref="E37:G37"/>
    <mergeCell ref="H37:I37"/>
    <mergeCell ref="J37:K37"/>
    <mergeCell ref="L37:N37"/>
    <mergeCell ref="Q37:S37"/>
    <mergeCell ref="T37:U37"/>
    <mergeCell ref="X37:Y37"/>
    <mergeCell ref="Z37:AA37"/>
    <mergeCell ref="AD37:AE37"/>
    <mergeCell ref="AP38:AQ38"/>
    <mergeCell ref="AR38:AS38"/>
    <mergeCell ref="AP37:AQ37"/>
    <mergeCell ref="AR37:AS37"/>
    <mergeCell ref="E38:G38"/>
    <mergeCell ref="H38:I38"/>
    <mergeCell ref="J38:K38"/>
    <mergeCell ref="T38:U38"/>
    <mergeCell ref="X38:Y38"/>
    <mergeCell ref="Z38:AA38"/>
    <mergeCell ref="AD38:AE38"/>
    <mergeCell ref="AI38:AM38"/>
    <mergeCell ref="AN38:AO38"/>
    <mergeCell ref="AH37:AH38"/>
    <mergeCell ref="AI37:AM37"/>
    <mergeCell ref="AN37:AO37"/>
    <mergeCell ref="AP39:AQ39"/>
    <mergeCell ref="AR39:AS39"/>
    <mergeCell ref="AN40:AO40"/>
    <mergeCell ref="AP40:AQ40"/>
    <mergeCell ref="AR40:AS40"/>
    <mergeCell ref="AN39:AO39"/>
    <mergeCell ref="Q40:S40"/>
    <mergeCell ref="T40:U40"/>
    <mergeCell ref="X40:Y40"/>
    <mergeCell ref="Z40:AA40"/>
    <mergeCell ref="AD40:AE40"/>
    <mergeCell ref="AI40:AM40"/>
    <mergeCell ref="Z39:AA39"/>
    <mergeCell ref="AD39:AE39"/>
    <mergeCell ref="AH39:AH40"/>
    <mergeCell ref="AI39:AM39"/>
    <mergeCell ref="C40:C49"/>
    <mergeCell ref="D40:D44"/>
    <mergeCell ref="E40:G40"/>
    <mergeCell ref="H40:I40"/>
    <mergeCell ref="J40:K40"/>
    <mergeCell ref="L40:N40"/>
    <mergeCell ref="E41:G41"/>
    <mergeCell ref="H41:I41"/>
    <mergeCell ref="J41:K41"/>
    <mergeCell ref="L41:N41"/>
    <mergeCell ref="E43:G43"/>
    <mergeCell ref="H43:I43"/>
    <mergeCell ref="J43:K43"/>
    <mergeCell ref="L43:N43"/>
    <mergeCell ref="D45:D49"/>
    <mergeCell ref="E45:G45"/>
    <mergeCell ref="H45:I45"/>
    <mergeCell ref="J45:K45"/>
    <mergeCell ref="L45:N45"/>
    <mergeCell ref="E47:G47"/>
    <mergeCell ref="H47:I47"/>
    <mergeCell ref="J47:K47"/>
    <mergeCell ref="L47:N47"/>
    <mergeCell ref="E49:G49"/>
    <mergeCell ref="AI41:AM41"/>
    <mergeCell ref="AN41:AO41"/>
    <mergeCell ref="AP41:AQ41"/>
    <mergeCell ref="AR41:AS41"/>
    <mergeCell ref="E42:G42"/>
    <mergeCell ref="H42:I42"/>
    <mergeCell ref="J42:K42"/>
    <mergeCell ref="L42:N42"/>
    <mergeCell ref="Q42:S42"/>
    <mergeCell ref="T42:U42"/>
    <mergeCell ref="Q41:S41"/>
    <mergeCell ref="T41:U41"/>
    <mergeCell ref="X41:Y41"/>
    <mergeCell ref="Z41:AA41"/>
    <mergeCell ref="AD41:AE41"/>
    <mergeCell ref="AH41:AH42"/>
    <mergeCell ref="X42:Y42"/>
    <mergeCell ref="Z42:AA42"/>
    <mergeCell ref="AD42:AE42"/>
    <mergeCell ref="AI42:AM42"/>
    <mergeCell ref="AN42:AO42"/>
    <mergeCell ref="AP42:AQ42"/>
    <mergeCell ref="AR42:AS42"/>
    <mergeCell ref="Q43:S43"/>
    <mergeCell ref="T43:U43"/>
    <mergeCell ref="AP43:AQ43"/>
    <mergeCell ref="AR43:AS43"/>
    <mergeCell ref="E44:G44"/>
    <mergeCell ref="H44:I44"/>
    <mergeCell ref="J44:K44"/>
    <mergeCell ref="L44:N44"/>
    <mergeCell ref="Q44:S44"/>
    <mergeCell ref="T44:U44"/>
    <mergeCell ref="X44:Y44"/>
    <mergeCell ref="Z44:AA44"/>
    <mergeCell ref="X43:Y43"/>
    <mergeCell ref="Z43:AA43"/>
    <mergeCell ref="AD43:AE43"/>
    <mergeCell ref="AH43:AH44"/>
    <mergeCell ref="AI43:AM43"/>
    <mergeCell ref="AN43:AO43"/>
    <mergeCell ref="AD44:AE44"/>
    <mergeCell ref="AI44:AM44"/>
    <mergeCell ref="AN44:AO44"/>
    <mergeCell ref="AP44:AQ44"/>
    <mergeCell ref="AR44:AS44"/>
    <mergeCell ref="Q45:S45"/>
    <mergeCell ref="T45:U45"/>
    <mergeCell ref="X45:Y45"/>
    <mergeCell ref="Z45:AA45"/>
    <mergeCell ref="AD45:AE45"/>
    <mergeCell ref="E46:G46"/>
    <mergeCell ref="H46:I46"/>
    <mergeCell ref="J46:K46"/>
    <mergeCell ref="L46:N46"/>
    <mergeCell ref="Q46:S46"/>
    <mergeCell ref="T46:U46"/>
    <mergeCell ref="X46:Y46"/>
    <mergeCell ref="Z46:AA46"/>
    <mergeCell ref="AD46:AE46"/>
    <mergeCell ref="Q47:S47"/>
    <mergeCell ref="T47:U47"/>
    <mergeCell ref="X47:Y47"/>
    <mergeCell ref="Z47:AA47"/>
    <mergeCell ref="AD47:AE47"/>
    <mergeCell ref="Z49:AA49"/>
    <mergeCell ref="AD49:AE49"/>
    <mergeCell ref="X48:Y48"/>
    <mergeCell ref="Z48:AA48"/>
    <mergeCell ref="AD48:AE48"/>
    <mergeCell ref="H49:I49"/>
    <mergeCell ref="J49:K49"/>
    <mergeCell ref="L49:N49"/>
    <mergeCell ref="Q49:S49"/>
    <mergeCell ref="T49:U49"/>
    <mergeCell ref="X49:Y49"/>
    <mergeCell ref="E48:G48"/>
    <mergeCell ref="H48:I48"/>
    <mergeCell ref="J48:K48"/>
    <mergeCell ref="L48:N48"/>
    <mergeCell ref="Q48:S48"/>
    <mergeCell ref="T48:U48"/>
  </mergeCells>
  <phoneticPr fontId="3"/>
  <dataValidations xWindow="850" yWindow="626" count="5">
    <dataValidation allowBlank="1" showInputMessage="1" showErrorMessage="1" prompt="市町村における年金生活者支援給付金事務主管課を入力してください。" sqref="O8:Z8" xr:uid="{00000000-0002-0000-0800-000000000000}"/>
    <dataValidation allowBlank="1" showInputMessage="1" showErrorMessage="1" prompt="年金生活者支援給付金担当係・_x000a_グループを入力してください" sqref="O9:Z10" xr:uid="{00000000-0002-0000-0800-000001000000}"/>
    <dataValidation imeMode="halfAlpha" allowBlank="1" showInputMessage="1" showErrorMessage="1" prompt="年金生活者支援給付金事務を処理している職員がいる支所、出張所等の数を入力してください。" sqref="AA8:AD10" xr:uid="{00000000-0002-0000-0800-000002000000}"/>
    <dataValidation type="list" allowBlank="1" showInputMessage="1" showErrorMessage="1" prompt="該当するものを選択してください。_x000a_A　年金生活者支援給付金事務専任課長を_x000a_　　設置している市町村_x000a_B　年金生活者支援給付金事務の専任課長を_x000a_　　設置していないが、専任係長を設置してい_x000a_　　る市町村。_x000a_C　年金生活者支援給付金の専任課長、専_x000a_　　任係長を設置していない市町村。" sqref="G8:G10" xr:uid="{00000000-0002-0000-0800-000003000000}">
      <formula1>$BT$7:$BT$9</formula1>
    </dataValidation>
    <dataValidation allowBlank="1" showInputMessage="1" showErrorMessage="1" prompt="令和６年度決算報告時の職員配置状況をもとに、配置職員等を入力してください。" sqref="AN35:AQ36" xr:uid="{A19D1F03-603D-43FE-ADC5-1664584374CF}"/>
  </dataValidations>
  <printOptions horizontalCentered="1"/>
  <pageMargins left="0.23622047244094491" right="0.23622047244094491" top="0.74803149606299213" bottom="0.74803149606299213" header="0.31496062992125984" footer="0.31496062992125984"/>
  <pageSetup paperSize="9" scale="68" orientation="landscape" r:id="rId1"/>
  <headerFooter scaleWithDoc="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AQ103"/>
  <sheetViews>
    <sheetView showGridLines="0" view="pageBreakPreview" zoomScale="80" zoomScaleNormal="100" zoomScaleSheetLayoutView="80" workbookViewId="0">
      <pane ySplit="17" topLeftCell="A18" activePane="bottomLeft" state="frozen"/>
      <selection activeCell="AI8" sqref="AI8:AJ16"/>
      <selection pane="bottomLeft" activeCell="A6" sqref="A6:AA6"/>
    </sheetView>
  </sheetViews>
  <sheetFormatPr defaultColWidth="9" defaultRowHeight="13.5" outlineLevelRow="1" x14ac:dyDescent="0.15"/>
  <cols>
    <col min="1" max="1" width="4.375" customWidth="1"/>
    <col min="2" max="2" width="19" customWidth="1"/>
    <col min="3" max="3" width="8.625" customWidth="1"/>
    <col min="4" max="4" width="9.75" customWidth="1"/>
    <col min="5" max="5" width="9.625" customWidth="1"/>
    <col min="6" max="6" width="10.625" customWidth="1"/>
    <col min="7" max="8" width="5.625" style="60" customWidth="1"/>
    <col min="9" max="10" width="5.625" customWidth="1"/>
    <col min="11" max="11" width="2.375" customWidth="1"/>
    <col min="12" max="12" width="5.625" customWidth="1"/>
    <col min="13" max="27" width="7.625" customWidth="1"/>
    <col min="28" max="28" width="10.25" customWidth="1"/>
    <col min="29" max="29" width="6.625" hidden="1" customWidth="1"/>
    <col min="30" max="43" width="9" hidden="1" customWidth="1"/>
    <col min="44" max="44" width="9" customWidth="1"/>
  </cols>
  <sheetData>
    <row r="1" spans="1:43" ht="13.5" customHeight="1" x14ac:dyDescent="0.15">
      <c r="A1" s="79" t="s">
        <v>605</v>
      </c>
      <c r="B1" s="79"/>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t="s">
        <v>606</v>
      </c>
    </row>
    <row r="2" spans="1:43" ht="9.75" customHeight="1" x14ac:dyDescent="0.15">
      <c r="A2" s="79"/>
      <c r="B2" s="79"/>
      <c r="C2" s="80"/>
      <c r="D2" s="80"/>
      <c r="E2" s="80"/>
      <c r="F2" s="80"/>
      <c r="G2" s="80"/>
      <c r="H2" s="80"/>
      <c r="I2" s="80"/>
      <c r="J2" s="80"/>
      <c r="K2" s="80"/>
      <c r="L2" s="80"/>
      <c r="M2" s="80"/>
      <c r="N2" s="80"/>
      <c r="O2" s="80"/>
      <c r="P2" s="80"/>
      <c r="Q2" s="80"/>
      <c r="R2" s="80"/>
      <c r="S2" s="80"/>
      <c r="T2" s="80"/>
      <c r="U2" s="80"/>
      <c r="V2" s="80"/>
      <c r="W2" s="80"/>
      <c r="X2" s="80"/>
      <c r="Y2" s="80"/>
      <c r="Z2" s="80"/>
      <c r="AA2" s="80"/>
      <c r="AB2" s="80"/>
      <c r="AC2" s="80"/>
    </row>
    <row r="3" spans="1:43" ht="13.5" customHeight="1" x14ac:dyDescent="0.15">
      <c r="A3" s="80"/>
      <c r="B3" s="80"/>
      <c r="C3" s="80"/>
      <c r="D3" s="80"/>
      <c r="E3" s="80"/>
      <c r="F3" s="80"/>
      <c r="G3" s="80"/>
      <c r="H3" s="80"/>
      <c r="I3" s="80"/>
      <c r="J3" s="80"/>
      <c r="K3" s="80"/>
      <c r="L3" s="80"/>
      <c r="M3" s="80"/>
      <c r="N3" s="80"/>
      <c r="O3" s="80"/>
      <c r="P3" s="80"/>
      <c r="Q3" s="80"/>
      <c r="R3" s="80"/>
      <c r="S3" s="80"/>
      <c r="T3" s="80"/>
      <c r="U3" s="80"/>
      <c r="X3" s="851" t="str">
        <f>★表紙!BK48&amp;"　"&amp;★表紙!BT48</f>
        <v>999　○○市</v>
      </c>
      <c r="Y3" s="852"/>
      <c r="Z3" s="852"/>
      <c r="AA3" s="852"/>
      <c r="AB3" s="80"/>
      <c r="AC3" s="80"/>
    </row>
    <row r="4" spans="1:43" ht="9.75" customHeight="1" x14ac:dyDescent="0.15"/>
    <row r="5" spans="1:43" ht="13.5" customHeight="1" x14ac:dyDescent="0.15">
      <c r="K5" s="81"/>
      <c r="V5" s="81"/>
      <c r="W5" s="81"/>
      <c r="X5" s="853">
        <v>46112</v>
      </c>
      <c r="Y5" s="853"/>
      <c r="Z5" s="853"/>
      <c r="AA5" s="853"/>
    </row>
    <row r="6" spans="1:43" ht="18.75" customHeight="1" x14ac:dyDescent="0.15">
      <c r="A6" s="854" t="s">
        <v>607</v>
      </c>
      <c r="B6" s="825"/>
      <c r="C6" s="825"/>
      <c r="D6" s="825"/>
      <c r="E6" s="825"/>
      <c r="F6" s="825"/>
      <c r="G6" s="825"/>
      <c r="H6" s="825"/>
      <c r="I6" s="825"/>
      <c r="J6" s="825"/>
      <c r="K6" s="825"/>
      <c r="L6" s="825"/>
      <c r="M6" s="825"/>
      <c r="N6" s="825"/>
      <c r="O6" s="825"/>
      <c r="P6" s="825"/>
      <c r="Q6" s="825"/>
      <c r="R6" s="825"/>
      <c r="S6" s="825"/>
      <c r="T6" s="825"/>
      <c r="U6" s="825"/>
      <c r="V6" s="825"/>
      <c r="W6" s="825"/>
      <c r="X6" s="825"/>
      <c r="Y6" s="825"/>
      <c r="Z6" s="825"/>
      <c r="AA6" s="855"/>
    </row>
    <row r="7" spans="1:43" ht="13.5" customHeight="1" x14ac:dyDescent="0.15">
      <c r="A7" s="856"/>
      <c r="B7" s="791" t="s">
        <v>608</v>
      </c>
      <c r="C7" s="858"/>
      <c r="D7" s="858" t="s">
        <v>568</v>
      </c>
      <c r="E7" s="860" t="s">
        <v>609</v>
      </c>
      <c r="F7" s="711" t="s">
        <v>610</v>
      </c>
      <c r="G7" s="710" t="s">
        <v>548</v>
      </c>
      <c r="H7" s="711"/>
      <c r="I7" s="716" t="s">
        <v>549</v>
      </c>
      <c r="J7" s="836" t="s">
        <v>611</v>
      </c>
      <c r="K7" s="837"/>
      <c r="L7" s="838"/>
      <c r="M7" s="311" t="s">
        <v>612</v>
      </c>
      <c r="N7" s="312"/>
      <c r="O7" s="312"/>
      <c r="P7" s="312"/>
      <c r="Q7" s="312"/>
      <c r="R7" s="312"/>
      <c r="S7" s="312"/>
      <c r="T7" s="312"/>
      <c r="U7" s="313"/>
      <c r="V7" s="293" t="s">
        <v>551</v>
      </c>
      <c r="W7" s="294"/>
      <c r="X7" s="294"/>
      <c r="Y7" s="294"/>
      <c r="Z7" s="294"/>
      <c r="AA7" s="295"/>
      <c r="AB7" s="842" t="s">
        <v>613</v>
      </c>
      <c r="AC7" s="82"/>
      <c r="AK7" t="s">
        <v>537</v>
      </c>
      <c r="AL7" t="s">
        <v>591</v>
      </c>
    </row>
    <row r="8" spans="1:43" ht="13.5" customHeight="1" x14ac:dyDescent="0.15">
      <c r="A8" s="857"/>
      <c r="B8" s="793"/>
      <c r="C8" s="859"/>
      <c r="D8" s="859"/>
      <c r="E8" s="861"/>
      <c r="F8" s="713"/>
      <c r="G8" s="712"/>
      <c r="H8" s="713"/>
      <c r="I8" s="718"/>
      <c r="J8" s="839"/>
      <c r="K8" s="840"/>
      <c r="L8" s="841"/>
      <c r="M8" s="473" t="s">
        <v>555</v>
      </c>
      <c r="N8" s="473"/>
      <c r="O8" s="473"/>
      <c r="P8" s="473"/>
      <c r="Q8" s="843" t="s">
        <v>614</v>
      </c>
      <c r="R8" s="843"/>
      <c r="S8" s="844" t="s">
        <v>615</v>
      </c>
      <c r="T8" s="846" t="s">
        <v>616</v>
      </c>
      <c r="U8" s="713" t="s">
        <v>559</v>
      </c>
      <c r="V8" s="267" t="s">
        <v>555</v>
      </c>
      <c r="W8" s="267"/>
      <c r="X8" s="267"/>
      <c r="Y8" s="267"/>
      <c r="Z8" s="753" t="s">
        <v>614</v>
      </c>
      <c r="AA8" s="754"/>
      <c r="AB8" s="842"/>
      <c r="AC8" s="82"/>
      <c r="AK8" t="s">
        <v>617</v>
      </c>
      <c r="AL8" t="s">
        <v>592</v>
      </c>
    </row>
    <row r="9" spans="1:43" ht="13.5" customHeight="1" x14ac:dyDescent="0.15">
      <c r="A9" s="857"/>
      <c r="B9" s="793"/>
      <c r="C9" s="859"/>
      <c r="D9" s="859"/>
      <c r="E9" s="861"/>
      <c r="F9" s="713"/>
      <c r="G9" s="712"/>
      <c r="H9" s="713"/>
      <c r="I9" s="718"/>
      <c r="J9" s="839"/>
      <c r="K9" s="840"/>
      <c r="L9" s="841"/>
      <c r="M9" s="826" t="s">
        <v>426</v>
      </c>
      <c r="N9" s="827"/>
      <c r="O9" s="828"/>
      <c r="P9" s="829" t="s">
        <v>427</v>
      </c>
      <c r="Q9" s="831" t="s">
        <v>426</v>
      </c>
      <c r="R9" s="829" t="s">
        <v>427</v>
      </c>
      <c r="S9" s="845"/>
      <c r="T9" s="847"/>
      <c r="U9" s="713"/>
      <c r="V9" s="710" t="s">
        <v>562</v>
      </c>
      <c r="W9" s="710" t="s">
        <v>563</v>
      </c>
      <c r="X9" s="710" t="s">
        <v>564</v>
      </c>
      <c r="Y9" s="833" t="s">
        <v>565</v>
      </c>
      <c r="Z9" s="834" t="s">
        <v>426</v>
      </c>
      <c r="AA9" s="848" t="s">
        <v>565</v>
      </c>
      <c r="AB9" s="842"/>
      <c r="AC9" s="82"/>
      <c r="AL9" t="s">
        <v>593</v>
      </c>
    </row>
    <row r="10" spans="1:43" ht="13.5" customHeight="1" x14ac:dyDescent="0.15">
      <c r="A10" s="857"/>
      <c r="B10" s="793"/>
      <c r="C10" s="859"/>
      <c r="D10" s="859"/>
      <c r="E10" s="861"/>
      <c r="F10" s="713"/>
      <c r="G10" s="712"/>
      <c r="H10" s="713"/>
      <c r="I10" s="718"/>
      <c r="J10" s="839"/>
      <c r="K10" s="840"/>
      <c r="L10" s="841"/>
      <c r="M10" s="849" t="s">
        <v>562</v>
      </c>
      <c r="N10" s="727" t="s">
        <v>563</v>
      </c>
      <c r="O10" s="750" t="s">
        <v>569</v>
      </c>
      <c r="P10" s="830"/>
      <c r="Q10" s="832"/>
      <c r="R10" s="830"/>
      <c r="S10" s="845"/>
      <c r="T10" s="847"/>
      <c r="U10" s="713"/>
      <c r="V10" s="712"/>
      <c r="W10" s="712"/>
      <c r="X10" s="712"/>
      <c r="Y10" s="833"/>
      <c r="Z10" s="835"/>
      <c r="AA10" s="833"/>
      <c r="AB10" s="842"/>
      <c r="AC10" s="82"/>
      <c r="AL10" t="s">
        <v>594</v>
      </c>
    </row>
    <row r="11" spans="1:43" ht="13.5" customHeight="1" x14ac:dyDescent="0.15">
      <c r="A11" s="857"/>
      <c r="B11" s="793"/>
      <c r="C11" s="859"/>
      <c r="D11" s="859"/>
      <c r="E11" s="861"/>
      <c r="F11" s="713"/>
      <c r="G11" s="712"/>
      <c r="H11" s="713"/>
      <c r="I11" s="718"/>
      <c r="J11" s="839"/>
      <c r="K11" s="840"/>
      <c r="L11" s="841"/>
      <c r="M11" s="850"/>
      <c r="N11" s="729"/>
      <c r="O11" s="751"/>
      <c r="P11" s="830"/>
      <c r="Q11" s="832"/>
      <c r="R11" s="830"/>
      <c r="S11" s="845"/>
      <c r="T11" s="847"/>
      <c r="U11" s="713"/>
      <c r="V11" s="712"/>
      <c r="W11" s="712"/>
      <c r="X11" s="712"/>
      <c r="Y11" s="833"/>
      <c r="Z11" s="835"/>
      <c r="AA11" s="833"/>
      <c r="AB11" s="842"/>
      <c r="AC11" s="82"/>
    </row>
    <row r="12" spans="1:43" ht="13.5" customHeight="1" x14ac:dyDescent="0.15">
      <c r="A12" s="857"/>
      <c r="B12" s="793"/>
      <c r="C12" s="859"/>
      <c r="D12" s="859"/>
      <c r="E12" s="861"/>
      <c r="F12" s="713"/>
      <c r="G12" s="712"/>
      <c r="H12" s="713"/>
      <c r="I12" s="718"/>
      <c r="J12" s="839"/>
      <c r="K12" s="840"/>
      <c r="L12" s="841"/>
      <c r="M12" s="850"/>
      <c r="N12" s="729"/>
      <c r="O12" s="751"/>
      <c r="P12" s="830"/>
      <c r="Q12" s="832"/>
      <c r="R12" s="830"/>
      <c r="S12" s="845"/>
      <c r="T12" s="847"/>
      <c r="U12" s="713"/>
      <c r="V12" s="712"/>
      <c r="W12" s="712"/>
      <c r="X12" s="712"/>
      <c r="Y12" s="833"/>
      <c r="Z12" s="835"/>
      <c r="AA12" s="833"/>
      <c r="AB12" s="842"/>
      <c r="AC12" s="82"/>
    </row>
    <row r="13" spans="1:43" ht="13.5" customHeight="1" x14ac:dyDescent="0.15">
      <c r="A13" s="857"/>
      <c r="B13" s="793"/>
      <c r="C13" s="859"/>
      <c r="D13" s="859"/>
      <c r="E13" s="861"/>
      <c r="F13" s="713"/>
      <c r="G13" s="712"/>
      <c r="H13" s="713"/>
      <c r="I13" s="718"/>
      <c r="J13" s="839"/>
      <c r="K13" s="840"/>
      <c r="L13" s="841"/>
      <c r="M13" s="850"/>
      <c r="N13" s="729"/>
      <c r="O13" s="751"/>
      <c r="P13" s="830"/>
      <c r="Q13" s="832"/>
      <c r="R13" s="830"/>
      <c r="S13" s="845"/>
      <c r="T13" s="847"/>
      <c r="U13" s="713"/>
      <c r="V13" s="712"/>
      <c r="W13" s="712"/>
      <c r="X13" s="712"/>
      <c r="Y13" s="833"/>
      <c r="Z13" s="835"/>
      <c r="AA13" s="833"/>
      <c r="AB13" s="842"/>
      <c r="AC13" s="82"/>
    </row>
    <row r="14" spans="1:43" ht="13.5" customHeight="1" x14ac:dyDescent="0.15">
      <c r="A14" s="857"/>
      <c r="B14" s="793"/>
      <c r="C14" s="859"/>
      <c r="D14" s="859"/>
      <c r="E14" s="861"/>
      <c r="F14" s="713"/>
      <c r="G14" s="712"/>
      <c r="H14" s="713"/>
      <c r="I14" s="718"/>
      <c r="J14" s="839"/>
      <c r="K14" s="840"/>
      <c r="L14" s="841"/>
      <c r="M14" s="850"/>
      <c r="N14" s="729"/>
      <c r="O14" s="751"/>
      <c r="P14" s="830"/>
      <c r="Q14" s="832"/>
      <c r="R14" s="830"/>
      <c r="S14" s="845"/>
      <c r="T14" s="847"/>
      <c r="U14" s="713"/>
      <c r="V14" s="83" t="s">
        <v>575</v>
      </c>
      <c r="W14" s="83" t="s">
        <v>576</v>
      </c>
      <c r="X14" s="83" t="s">
        <v>577</v>
      </c>
      <c r="Y14" s="833"/>
      <c r="Z14" s="83" t="s">
        <v>578</v>
      </c>
      <c r="AA14" s="833"/>
      <c r="AB14" s="842"/>
      <c r="AC14" s="82"/>
      <c r="AH14" t="s">
        <v>618</v>
      </c>
      <c r="AP14" t="s">
        <v>560</v>
      </c>
    </row>
    <row r="15" spans="1:43" ht="13.5" customHeight="1" x14ac:dyDescent="0.15">
      <c r="A15" s="857"/>
      <c r="B15" s="793"/>
      <c r="C15" s="859"/>
      <c r="D15" s="859"/>
      <c r="E15" s="861"/>
      <c r="F15" s="713"/>
      <c r="G15" s="712"/>
      <c r="H15" s="713"/>
      <c r="I15" s="84" t="s">
        <v>579</v>
      </c>
      <c r="J15" s="840"/>
      <c r="K15" s="840"/>
      <c r="L15" s="841"/>
      <c r="M15" s="84" t="s">
        <v>580</v>
      </c>
      <c r="N15" s="85" t="s">
        <v>581</v>
      </c>
      <c r="O15" s="86" t="s">
        <v>582</v>
      </c>
      <c r="P15" s="757"/>
      <c r="Q15" s="87" t="s">
        <v>583</v>
      </c>
      <c r="R15" s="830"/>
      <c r="S15" s="845"/>
      <c r="T15" s="847"/>
      <c r="U15" s="713"/>
      <c r="V15" s="88" t="s">
        <v>584</v>
      </c>
      <c r="W15" s="88" t="s">
        <v>584</v>
      </c>
      <c r="X15" s="88" t="s">
        <v>584</v>
      </c>
      <c r="Y15" s="833"/>
      <c r="Z15" s="88" t="s">
        <v>584</v>
      </c>
      <c r="AA15" s="833"/>
      <c r="AB15" s="842"/>
      <c r="AC15" s="82"/>
      <c r="AD15" s="89" t="str">
        <f>M10</f>
        <v>基礎年金等</v>
      </c>
      <c r="AE15" s="89" t="str">
        <f>N10</f>
        <v>福祉年金</v>
      </c>
      <c r="AF15" s="89" t="str">
        <f>O10</f>
        <v>特別障害給付金</v>
      </c>
      <c r="AG15" s="89" t="s">
        <v>619</v>
      </c>
      <c r="AH15" s="89" t="s">
        <v>620</v>
      </c>
      <c r="AI15" s="89" t="s">
        <v>621</v>
      </c>
      <c r="AJ15" t="s">
        <v>622</v>
      </c>
      <c r="AK15" t="s">
        <v>586</v>
      </c>
      <c r="AL15" t="s">
        <v>599</v>
      </c>
      <c r="AM15" t="s">
        <v>602</v>
      </c>
      <c r="AN15" t="s">
        <v>623</v>
      </c>
      <c r="AO15" t="s">
        <v>619</v>
      </c>
      <c r="AP15" t="s">
        <v>620</v>
      </c>
      <c r="AQ15" t="s">
        <v>621</v>
      </c>
    </row>
    <row r="16" spans="1:43" ht="13.5" customHeight="1" x14ac:dyDescent="0.15">
      <c r="A16" s="857"/>
      <c r="B16" s="793"/>
      <c r="C16" s="859"/>
      <c r="D16" s="859"/>
      <c r="E16" s="861"/>
      <c r="F16" s="724"/>
      <c r="G16" s="90" t="s">
        <v>585</v>
      </c>
      <c r="H16" s="91" t="s">
        <v>586</v>
      </c>
      <c r="I16" s="92" t="s">
        <v>586</v>
      </c>
      <c r="J16" s="840"/>
      <c r="K16" s="840"/>
      <c r="L16" s="840"/>
      <c r="M16" s="93" t="s">
        <v>624</v>
      </c>
      <c r="N16" s="94" t="s">
        <v>624</v>
      </c>
      <c r="O16" s="94" t="s">
        <v>624</v>
      </c>
      <c r="P16" s="95" t="s">
        <v>624</v>
      </c>
      <c r="Q16" s="93" t="s">
        <v>624</v>
      </c>
      <c r="R16" s="93" t="s">
        <v>624</v>
      </c>
      <c r="S16" s="94" t="s">
        <v>624</v>
      </c>
      <c r="T16" s="93" t="s">
        <v>624</v>
      </c>
      <c r="U16" s="94" t="s">
        <v>624</v>
      </c>
      <c r="V16" s="95" t="s">
        <v>588</v>
      </c>
      <c r="W16" s="93" t="s">
        <v>588</v>
      </c>
      <c r="X16" s="93" t="s">
        <v>588</v>
      </c>
      <c r="Y16" s="93" t="s">
        <v>588</v>
      </c>
      <c r="Z16" s="93" t="s">
        <v>588</v>
      </c>
      <c r="AA16" s="93" t="s">
        <v>588</v>
      </c>
      <c r="AB16" s="842"/>
    </row>
    <row r="17" spans="1:43" ht="13.5" customHeight="1" x14ac:dyDescent="0.15">
      <c r="A17" s="96"/>
      <c r="B17" s="79"/>
      <c r="C17" s="97"/>
      <c r="D17" s="98"/>
      <c r="E17" s="98"/>
      <c r="F17" s="79"/>
      <c r="G17" s="99"/>
      <c r="H17" s="97"/>
      <c r="I17" s="98"/>
      <c r="J17" s="79"/>
      <c r="K17" s="79"/>
      <c r="L17" s="79"/>
      <c r="M17" s="98"/>
      <c r="N17" s="97"/>
      <c r="O17" s="97"/>
      <c r="P17" s="79"/>
      <c r="Q17" s="98"/>
      <c r="R17" s="98"/>
      <c r="S17" s="100"/>
      <c r="T17" s="96"/>
      <c r="U17" s="100"/>
      <c r="V17" s="96"/>
      <c r="W17" s="96"/>
      <c r="X17" s="96"/>
      <c r="Y17" s="96"/>
      <c r="Z17" s="96"/>
      <c r="AA17" s="96"/>
      <c r="AB17" s="101"/>
      <c r="AC17" s="82"/>
      <c r="AL17" s="102"/>
    </row>
    <row r="18" spans="1:43" ht="15" customHeight="1" x14ac:dyDescent="0.15">
      <c r="A18" s="103">
        <v>1</v>
      </c>
      <c r="B18" s="104"/>
      <c r="C18" s="105" t="s">
        <v>625</v>
      </c>
      <c r="D18" s="106" t="s">
        <v>626</v>
      </c>
      <c r="E18" s="106" t="s">
        <v>627</v>
      </c>
      <c r="F18" s="107">
        <v>21961</v>
      </c>
      <c r="G18" s="108">
        <f t="shared" ref="G18:G81" si="0">IF(L18&lt;&gt;3,"-",IF(L18=3,DATEDIF(F18,$X$5,"Y"),""))</f>
        <v>66</v>
      </c>
      <c r="H18" s="109">
        <f t="shared" ref="H18:H81" si="1">IF(L18&lt;&gt;3,"-",IF(L18=3,MOD(DATEDIF(F18,$X$5,"m"),12),""))</f>
        <v>1</v>
      </c>
      <c r="I18" s="110">
        <v>12</v>
      </c>
      <c r="J18" s="111">
        <v>4</v>
      </c>
      <c r="K18" s="112" t="s">
        <v>628</v>
      </c>
      <c r="L18" s="111">
        <v>3</v>
      </c>
      <c r="M18" s="113">
        <v>5</v>
      </c>
      <c r="N18" s="114"/>
      <c r="O18" s="114"/>
      <c r="P18" s="115"/>
      <c r="Q18" s="113">
        <v>0</v>
      </c>
      <c r="R18" s="113"/>
      <c r="S18" s="116"/>
      <c r="T18" s="117"/>
      <c r="U18" s="116">
        <v>95</v>
      </c>
      <c r="V18" s="118">
        <f t="shared" ref="V18:AA33" si="2">ROUND($I18*M18/100/12,3)</f>
        <v>0.05</v>
      </c>
      <c r="W18" s="118">
        <f t="shared" si="2"/>
        <v>0</v>
      </c>
      <c r="X18" s="118">
        <f t="shared" si="2"/>
        <v>0</v>
      </c>
      <c r="Y18" s="118">
        <f t="shared" si="2"/>
        <v>0</v>
      </c>
      <c r="Z18" s="118">
        <f t="shared" si="2"/>
        <v>0</v>
      </c>
      <c r="AA18" s="118">
        <f t="shared" si="2"/>
        <v>0</v>
      </c>
      <c r="AB18" s="119" t="str">
        <f t="shared" ref="AB18:AB81" si="3">IF(M18="","",IF(SUM(M18:U18)=100,"OK","NG"))</f>
        <v>OK</v>
      </c>
      <c r="AC18" s="60"/>
      <c r="AD18" s="89" t="str">
        <f t="shared" ref="AD18:AI49" si="4">IF(M18=0,"",$D18&amp;AD$15)</f>
        <v>課長基礎年金等</v>
      </c>
      <c r="AE18" s="89" t="str">
        <f t="shared" si="4"/>
        <v/>
      </c>
      <c r="AF18" s="89" t="str">
        <f t="shared" si="4"/>
        <v/>
      </c>
      <c r="AG18" s="89" t="str">
        <f t="shared" si="4"/>
        <v/>
      </c>
      <c r="AH18" s="89" t="str">
        <f t="shared" si="4"/>
        <v/>
      </c>
      <c r="AI18" s="89" t="str">
        <f t="shared" si="4"/>
        <v/>
      </c>
      <c r="AJ18" s="120">
        <f t="shared" ref="AJ18:AK49" si="5">G18</f>
        <v>66</v>
      </c>
      <c r="AK18" s="120">
        <f t="shared" si="5"/>
        <v>1</v>
      </c>
      <c r="AL18" s="121">
        <f t="shared" ref="AL18:AQ49" si="6">V18</f>
        <v>0.05</v>
      </c>
      <c r="AM18" s="121">
        <f t="shared" si="6"/>
        <v>0</v>
      </c>
      <c r="AN18" s="121">
        <f t="shared" si="6"/>
        <v>0</v>
      </c>
      <c r="AO18" s="121">
        <f t="shared" si="6"/>
        <v>0</v>
      </c>
      <c r="AP18" s="121">
        <f t="shared" si="6"/>
        <v>0</v>
      </c>
      <c r="AQ18" s="121">
        <f t="shared" si="6"/>
        <v>0</v>
      </c>
    </row>
    <row r="19" spans="1:43" ht="15" customHeight="1" x14ac:dyDescent="0.15">
      <c r="A19" s="122">
        <v>2</v>
      </c>
      <c r="B19" s="123"/>
      <c r="C19" s="105" t="s">
        <v>625</v>
      </c>
      <c r="D19" s="106" t="s">
        <v>629</v>
      </c>
      <c r="E19" s="106" t="s">
        <v>630</v>
      </c>
      <c r="F19" s="124">
        <v>24457</v>
      </c>
      <c r="G19" s="108">
        <f t="shared" si="0"/>
        <v>59</v>
      </c>
      <c r="H19" s="109">
        <f t="shared" si="1"/>
        <v>3</v>
      </c>
      <c r="I19" s="110">
        <v>12</v>
      </c>
      <c r="J19" s="125">
        <v>4</v>
      </c>
      <c r="K19" s="112" t="s">
        <v>628</v>
      </c>
      <c r="L19" s="126">
        <v>3</v>
      </c>
      <c r="M19" s="113">
        <v>36</v>
      </c>
      <c r="N19" s="114">
        <v>1</v>
      </c>
      <c r="O19" s="114"/>
      <c r="P19" s="115">
        <v>6</v>
      </c>
      <c r="Q19" s="113">
        <v>4</v>
      </c>
      <c r="R19" s="114">
        <v>5</v>
      </c>
      <c r="S19" s="116">
        <v>5</v>
      </c>
      <c r="T19" s="117">
        <v>27</v>
      </c>
      <c r="U19" s="116">
        <v>16</v>
      </c>
      <c r="V19" s="127">
        <f t="shared" si="2"/>
        <v>0.36</v>
      </c>
      <c r="W19" s="127">
        <f t="shared" si="2"/>
        <v>0.01</v>
      </c>
      <c r="X19" s="127">
        <f t="shared" si="2"/>
        <v>0</v>
      </c>
      <c r="Y19" s="127">
        <f t="shared" si="2"/>
        <v>0.06</v>
      </c>
      <c r="Z19" s="127">
        <f t="shared" si="2"/>
        <v>0.04</v>
      </c>
      <c r="AA19" s="128">
        <f t="shared" si="2"/>
        <v>0.05</v>
      </c>
      <c r="AB19" s="119" t="str">
        <f t="shared" si="3"/>
        <v>OK</v>
      </c>
      <c r="AC19" s="60"/>
      <c r="AD19" s="89" t="str">
        <f t="shared" si="4"/>
        <v>係長基礎年金等</v>
      </c>
      <c r="AE19" s="89" t="str">
        <f t="shared" si="4"/>
        <v>係長福祉年金</v>
      </c>
      <c r="AF19" s="89" t="str">
        <f t="shared" si="4"/>
        <v/>
      </c>
      <c r="AG19" s="89" t="str">
        <f t="shared" si="4"/>
        <v>係長協力・連携（国年）</v>
      </c>
      <c r="AH19" s="89" t="str">
        <f t="shared" si="4"/>
        <v>係長法定受託事務（給付金）</v>
      </c>
      <c r="AI19" s="89" t="str">
        <f t="shared" si="4"/>
        <v>係長協力・連携（給付金）</v>
      </c>
      <c r="AJ19" s="120">
        <f t="shared" si="5"/>
        <v>59</v>
      </c>
      <c r="AK19" s="120">
        <f t="shared" si="5"/>
        <v>3</v>
      </c>
      <c r="AL19" s="121">
        <f t="shared" si="6"/>
        <v>0.36</v>
      </c>
      <c r="AM19" s="121">
        <f t="shared" si="6"/>
        <v>0.01</v>
      </c>
      <c r="AN19" s="121">
        <f t="shared" si="6"/>
        <v>0</v>
      </c>
      <c r="AO19" s="121">
        <f t="shared" si="6"/>
        <v>0.06</v>
      </c>
      <c r="AP19" s="121">
        <f t="shared" si="6"/>
        <v>0.04</v>
      </c>
      <c r="AQ19" s="121">
        <f t="shared" si="6"/>
        <v>0.05</v>
      </c>
    </row>
    <row r="20" spans="1:43" ht="15" customHeight="1" x14ac:dyDescent="0.15">
      <c r="A20" s="122">
        <v>3</v>
      </c>
      <c r="B20" s="123"/>
      <c r="C20" s="105" t="s">
        <v>625</v>
      </c>
      <c r="D20" s="106" t="s">
        <v>631</v>
      </c>
      <c r="E20" s="106" t="s">
        <v>632</v>
      </c>
      <c r="F20" s="124">
        <v>32793</v>
      </c>
      <c r="G20" s="108">
        <f t="shared" si="0"/>
        <v>36</v>
      </c>
      <c r="H20" s="109">
        <f t="shared" si="1"/>
        <v>5</v>
      </c>
      <c r="I20" s="110">
        <v>12</v>
      </c>
      <c r="J20" s="125">
        <v>4</v>
      </c>
      <c r="K20" s="112" t="s">
        <v>628</v>
      </c>
      <c r="L20" s="126">
        <v>3</v>
      </c>
      <c r="M20" s="113">
        <v>18</v>
      </c>
      <c r="N20" s="114"/>
      <c r="O20" s="114">
        <v>1</v>
      </c>
      <c r="P20" s="115">
        <v>1</v>
      </c>
      <c r="Q20" s="113"/>
      <c r="R20" s="114"/>
      <c r="S20" s="116">
        <v>15</v>
      </c>
      <c r="T20" s="117">
        <v>57</v>
      </c>
      <c r="U20" s="116">
        <v>8</v>
      </c>
      <c r="V20" s="127">
        <f t="shared" si="2"/>
        <v>0.18</v>
      </c>
      <c r="W20" s="127">
        <f t="shared" si="2"/>
        <v>0</v>
      </c>
      <c r="X20" s="127">
        <f t="shared" si="2"/>
        <v>0.01</v>
      </c>
      <c r="Y20" s="127">
        <f t="shared" si="2"/>
        <v>0.01</v>
      </c>
      <c r="Z20" s="127">
        <f t="shared" si="2"/>
        <v>0</v>
      </c>
      <c r="AA20" s="118">
        <f t="shared" si="2"/>
        <v>0</v>
      </c>
      <c r="AB20" s="119" t="str">
        <f t="shared" si="3"/>
        <v>OK</v>
      </c>
      <c r="AC20" s="60"/>
      <c r="AD20" s="89" t="str">
        <f t="shared" si="4"/>
        <v>係員基礎年金等</v>
      </c>
      <c r="AE20" s="89" t="str">
        <f t="shared" si="4"/>
        <v/>
      </c>
      <c r="AF20" s="89" t="str">
        <f t="shared" si="4"/>
        <v>係員特別障害給付金</v>
      </c>
      <c r="AG20" s="89" t="str">
        <f t="shared" si="4"/>
        <v>係員協力・連携（国年）</v>
      </c>
      <c r="AH20" s="89" t="str">
        <f t="shared" si="4"/>
        <v/>
      </c>
      <c r="AI20" s="89" t="str">
        <f t="shared" si="4"/>
        <v/>
      </c>
      <c r="AJ20" s="120">
        <f t="shared" si="5"/>
        <v>36</v>
      </c>
      <c r="AK20" s="120">
        <f t="shared" si="5"/>
        <v>5</v>
      </c>
      <c r="AL20" s="121">
        <f t="shared" si="6"/>
        <v>0.18</v>
      </c>
      <c r="AM20" s="121">
        <f t="shared" si="6"/>
        <v>0</v>
      </c>
      <c r="AN20" s="121">
        <f t="shared" si="6"/>
        <v>0.01</v>
      </c>
      <c r="AO20" s="121">
        <f t="shared" si="6"/>
        <v>0.01</v>
      </c>
      <c r="AP20" s="121">
        <f t="shared" si="6"/>
        <v>0</v>
      </c>
      <c r="AQ20" s="121">
        <f t="shared" si="6"/>
        <v>0</v>
      </c>
    </row>
    <row r="21" spans="1:43" ht="15" customHeight="1" x14ac:dyDescent="0.15">
      <c r="A21" s="122">
        <v>4</v>
      </c>
      <c r="B21" s="123"/>
      <c r="C21" s="105" t="s">
        <v>625</v>
      </c>
      <c r="D21" s="106" t="s">
        <v>631</v>
      </c>
      <c r="E21" s="106" t="s">
        <v>633</v>
      </c>
      <c r="F21" s="124">
        <v>33345</v>
      </c>
      <c r="G21" s="108">
        <f t="shared" si="0"/>
        <v>34</v>
      </c>
      <c r="H21" s="109">
        <f t="shared" si="1"/>
        <v>11</v>
      </c>
      <c r="I21" s="110">
        <v>12</v>
      </c>
      <c r="J21" s="125">
        <v>4</v>
      </c>
      <c r="K21" s="112" t="s">
        <v>628</v>
      </c>
      <c r="L21" s="126">
        <v>3</v>
      </c>
      <c r="M21" s="113">
        <v>18</v>
      </c>
      <c r="N21" s="114"/>
      <c r="O21" s="114"/>
      <c r="P21" s="115">
        <v>1</v>
      </c>
      <c r="Q21" s="113">
        <v>2</v>
      </c>
      <c r="R21" s="114">
        <v>1</v>
      </c>
      <c r="S21" s="116">
        <v>14</v>
      </c>
      <c r="T21" s="117">
        <v>57</v>
      </c>
      <c r="U21" s="116">
        <v>7</v>
      </c>
      <c r="V21" s="127">
        <f>ROUND($I21*M21/100/12,3)</f>
        <v>0.18</v>
      </c>
      <c r="W21" s="127">
        <f t="shared" si="2"/>
        <v>0</v>
      </c>
      <c r="X21" s="127">
        <f t="shared" si="2"/>
        <v>0</v>
      </c>
      <c r="Y21" s="127">
        <f t="shared" si="2"/>
        <v>0.01</v>
      </c>
      <c r="Z21" s="127">
        <f t="shared" si="2"/>
        <v>0.02</v>
      </c>
      <c r="AA21" s="118">
        <f t="shared" si="2"/>
        <v>0.01</v>
      </c>
      <c r="AB21" s="119" t="str">
        <f t="shared" si="3"/>
        <v>OK</v>
      </c>
      <c r="AC21" s="60"/>
      <c r="AD21" s="89" t="str">
        <f t="shared" si="4"/>
        <v>係員基礎年金等</v>
      </c>
      <c r="AE21" s="89" t="str">
        <f t="shared" si="4"/>
        <v/>
      </c>
      <c r="AF21" s="89" t="str">
        <f t="shared" si="4"/>
        <v/>
      </c>
      <c r="AG21" s="89" t="str">
        <f t="shared" si="4"/>
        <v>係員協力・連携（国年）</v>
      </c>
      <c r="AH21" s="89" t="str">
        <f t="shared" si="4"/>
        <v>係員法定受託事務（給付金）</v>
      </c>
      <c r="AI21" s="89" t="str">
        <f t="shared" si="4"/>
        <v>係員協力・連携（給付金）</v>
      </c>
      <c r="AJ21" s="120">
        <f t="shared" si="5"/>
        <v>34</v>
      </c>
      <c r="AK21" s="120">
        <f t="shared" si="5"/>
        <v>11</v>
      </c>
      <c r="AL21" s="121">
        <f t="shared" si="6"/>
        <v>0.18</v>
      </c>
      <c r="AM21" s="121">
        <f t="shared" si="6"/>
        <v>0</v>
      </c>
      <c r="AN21" s="121">
        <f t="shared" si="6"/>
        <v>0</v>
      </c>
      <c r="AO21" s="121">
        <f t="shared" si="6"/>
        <v>0.01</v>
      </c>
      <c r="AP21" s="121">
        <f t="shared" si="6"/>
        <v>0.02</v>
      </c>
      <c r="AQ21" s="121">
        <f t="shared" si="6"/>
        <v>0.01</v>
      </c>
    </row>
    <row r="22" spans="1:43" ht="15" customHeight="1" x14ac:dyDescent="0.15">
      <c r="A22" s="122">
        <v>5</v>
      </c>
      <c r="B22" s="123" t="s">
        <v>634</v>
      </c>
      <c r="C22" s="105" t="s">
        <v>635</v>
      </c>
      <c r="D22" s="106" t="s">
        <v>629</v>
      </c>
      <c r="E22" s="106" t="s">
        <v>636</v>
      </c>
      <c r="F22" s="124">
        <v>29360</v>
      </c>
      <c r="G22" s="108">
        <f t="shared" si="0"/>
        <v>45</v>
      </c>
      <c r="H22" s="109">
        <f t="shared" si="1"/>
        <v>10</v>
      </c>
      <c r="I22" s="110">
        <v>12</v>
      </c>
      <c r="J22" s="125">
        <v>4</v>
      </c>
      <c r="K22" s="112" t="s">
        <v>628</v>
      </c>
      <c r="L22" s="126">
        <v>3</v>
      </c>
      <c r="M22" s="113">
        <v>5</v>
      </c>
      <c r="N22" s="114"/>
      <c r="O22" s="114"/>
      <c r="P22" s="115"/>
      <c r="Q22" s="113">
        <v>2</v>
      </c>
      <c r="R22" s="114">
        <v>1</v>
      </c>
      <c r="S22" s="114">
        <v>22</v>
      </c>
      <c r="T22" s="113">
        <v>35</v>
      </c>
      <c r="U22" s="114">
        <v>35</v>
      </c>
      <c r="V22" s="127">
        <f t="shared" si="2"/>
        <v>0.05</v>
      </c>
      <c r="W22" s="127">
        <f t="shared" si="2"/>
        <v>0</v>
      </c>
      <c r="X22" s="127">
        <f t="shared" si="2"/>
        <v>0</v>
      </c>
      <c r="Y22" s="127">
        <f t="shared" si="2"/>
        <v>0</v>
      </c>
      <c r="Z22" s="127">
        <f t="shared" si="2"/>
        <v>0.02</v>
      </c>
      <c r="AA22" s="118">
        <f t="shared" si="2"/>
        <v>0.01</v>
      </c>
      <c r="AB22" s="119" t="str">
        <f t="shared" si="3"/>
        <v>OK</v>
      </c>
      <c r="AC22" s="60"/>
      <c r="AD22" s="89" t="str">
        <f t="shared" si="4"/>
        <v>係長基礎年金等</v>
      </c>
      <c r="AE22" s="89" t="str">
        <f t="shared" si="4"/>
        <v/>
      </c>
      <c r="AF22" s="89" t="str">
        <f t="shared" si="4"/>
        <v/>
      </c>
      <c r="AG22" s="89" t="str">
        <f t="shared" si="4"/>
        <v/>
      </c>
      <c r="AH22" s="89" t="str">
        <f t="shared" si="4"/>
        <v>係長法定受託事務（給付金）</v>
      </c>
      <c r="AI22" s="89" t="str">
        <f t="shared" si="4"/>
        <v>係長協力・連携（給付金）</v>
      </c>
      <c r="AJ22" s="120">
        <f t="shared" si="5"/>
        <v>45</v>
      </c>
      <c r="AK22" s="120">
        <f t="shared" si="5"/>
        <v>10</v>
      </c>
      <c r="AL22" s="121">
        <f t="shared" si="6"/>
        <v>0.05</v>
      </c>
      <c r="AM22" s="121">
        <f t="shared" si="6"/>
        <v>0</v>
      </c>
      <c r="AN22" s="121">
        <f t="shared" si="6"/>
        <v>0</v>
      </c>
      <c r="AO22" s="121">
        <f t="shared" si="6"/>
        <v>0</v>
      </c>
      <c r="AP22" s="121">
        <f t="shared" si="6"/>
        <v>0.02</v>
      </c>
      <c r="AQ22" s="121">
        <f t="shared" si="6"/>
        <v>0.01</v>
      </c>
    </row>
    <row r="23" spans="1:43" ht="15" customHeight="1" x14ac:dyDescent="0.15">
      <c r="A23" s="122">
        <v>6</v>
      </c>
      <c r="B23" s="123"/>
      <c r="C23" s="105"/>
      <c r="D23" s="106"/>
      <c r="E23" s="106"/>
      <c r="F23" s="124"/>
      <c r="G23" s="108" t="str">
        <f t="shared" si="0"/>
        <v>-</v>
      </c>
      <c r="H23" s="109" t="str">
        <f t="shared" si="1"/>
        <v>-</v>
      </c>
      <c r="I23" s="110"/>
      <c r="J23" s="125"/>
      <c r="K23" s="112" t="s">
        <v>637</v>
      </c>
      <c r="L23" s="126"/>
      <c r="M23" s="113"/>
      <c r="N23" s="114"/>
      <c r="O23" s="114"/>
      <c r="P23" s="115"/>
      <c r="Q23" s="113"/>
      <c r="R23" s="114"/>
      <c r="S23" s="114"/>
      <c r="T23" s="113"/>
      <c r="U23" s="114"/>
      <c r="V23" s="127">
        <f t="shared" si="2"/>
        <v>0</v>
      </c>
      <c r="W23" s="127">
        <f t="shared" si="2"/>
        <v>0</v>
      </c>
      <c r="X23" s="127">
        <f t="shared" si="2"/>
        <v>0</v>
      </c>
      <c r="Y23" s="127">
        <f t="shared" si="2"/>
        <v>0</v>
      </c>
      <c r="Z23" s="127">
        <f t="shared" si="2"/>
        <v>0</v>
      </c>
      <c r="AA23" s="118">
        <f t="shared" si="2"/>
        <v>0</v>
      </c>
      <c r="AB23" s="119" t="str">
        <f t="shared" si="3"/>
        <v/>
      </c>
      <c r="AC23" s="60"/>
      <c r="AD23" s="89" t="str">
        <f t="shared" si="4"/>
        <v/>
      </c>
      <c r="AE23" s="89" t="str">
        <f t="shared" si="4"/>
        <v/>
      </c>
      <c r="AF23" s="89" t="str">
        <f t="shared" si="4"/>
        <v/>
      </c>
      <c r="AG23" s="89" t="str">
        <f t="shared" si="4"/>
        <v/>
      </c>
      <c r="AH23" s="89" t="str">
        <f t="shared" si="4"/>
        <v/>
      </c>
      <c r="AI23" s="89" t="str">
        <f t="shared" si="4"/>
        <v/>
      </c>
      <c r="AJ23" s="120" t="str">
        <f t="shared" si="5"/>
        <v>-</v>
      </c>
      <c r="AK23" s="120" t="str">
        <f t="shared" si="5"/>
        <v>-</v>
      </c>
      <c r="AL23" s="121">
        <f t="shared" si="6"/>
        <v>0</v>
      </c>
      <c r="AM23" s="121">
        <f t="shared" si="6"/>
        <v>0</v>
      </c>
      <c r="AN23" s="121">
        <f t="shared" si="6"/>
        <v>0</v>
      </c>
      <c r="AO23" s="121">
        <f t="shared" si="6"/>
        <v>0</v>
      </c>
      <c r="AP23" s="121">
        <f t="shared" si="6"/>
        <v>0</v>
      </c>
      <c r="AQ23" s="121">
        <f t="shared" si="6"/>
        <v>0</v>
      </c>
    </row>
    <row r="24" spans="1:43" ht="15" customHeight="1" x14ac:dyDescent="0.15">
      <c r="A24" s="122">
        <v>7</v>
      </c>
      <c r="B24" s="123"/>
      <c r="C24" s="105"/>
      <c r="D24" s="106"/>
      <c r="E24" s="106"/>
      <c r="F24" s="124"/>
      <c r="G24" s="108" t="str">
        <f t="shared" si="0"/>
        <v>-</v>
      </c>
      <c r="H24" s="109" t="str">
        <f t="shared" si="1"/>
        <v>-</v>
      </c>
      <c r="I24" s="110"/>
      <c r="J24" s="125"/>
      <c r="K24" s="112" t="s">
        <v>637</v>
      </c>
      <c r="L24" s="126"/>
      <c r="M24" s="113"/>
      <c r="N24" s="114"/>
      <c r="O24" s="114"/>
      <c r="P24" s="114"/>
      <c r="Q24" s="114"/>
      <c r="R24" s="114"/>
      <c r="S24" s="114"/>
      <c r="T24" s="113"/>
      <c r="U24" s="114"/>
      <c r="V24" s="127">
        <f t="shared" si="2"/>
        <v>0</v>
      </c>
      <c r="W24" s="127">
        <f t="shared" si="2"/>
        <v>0</v>
      </c>
      <c r="X24" s="127">
        <f t="shared" si="2"/>
        <v>0</v>
      </c>
      <c r="Y24" s="127">
        <f t="shared" si="2"/>
        <v>0</v>
      </c>
      <c r="Z24" s="127">
        <f t="shared" si="2"/>
        <v>0</v>
      </c>
      <c r="AA24" s="118">
        <f t="shared" si="2"/>
        <v>0</v>
      </c>
      <c r="AB24" s="119" t="str">
        <f t="shared" si="3"/>
        <v/>
      </c>
      <c r="AC24" s="60"/>
      <c r="AD24" s="89" t="str">
        <f t="shared" si="4"/>
        <v/>
      </c>
      <c r="AE24" s="89" t="str">
        <f t="shared" si="4"/>
        <v/>
      </c>
      <c r="AF24" s="89" t="str">
        <f t="shared" si="4"/>
        <v/>
      </c>
      <c r="AG24" s="89" t="str">
        <f t="shared" si="4"/>
        <v/>
      </c>
      <c r="AH24" s="89" t="str">
        <f t="shared" si="4"/>
        <v/>
      </c>
      <c r="AI24" s="89" t="str">
        <f t="shared" si="4"/>
        <v/>
      </c>
      <c r="AJ24" s="120" t="str">
        <f t="shared" si="5"/>
        <v>-</v>
      </c>
      <c r="AK24" s="120" t="str">
        <f t="shared" si="5"/>
        <v>-</v>
      </c>
      <c r="AL24" s="121">
        <f t="shared" si="6"/>
        <v>0</v>
      </c>
      <c r="AM24" s="121">
        <f t="shared" si="6"/>
        <v>0</v>
      </c>
      <c r="AN24" s="121">
        <f t="shared" si="6"/>
        <v>0</v>
      </c>
      <c r="AO24" s="121">
        <f t="shared" si="6"/>
        <v>0</v>
      </c>
      <c r="AP24" s="121">
        <f t="shared" si="6"/>
        <v>0</v>
      </c>
      <c r="AQ24" s="121">
        <f t="shared" si="6"/>
        <v>0</v>
      </c>
    </row>
    <row r="25" spans="1:43" ht="15" customHeight="1" x14ac:dyDescent="0.15">
      <c r="A25" s="122">
        <v>8</v>
      </c>
      <c r="B25" s="123"/>
      <c r="C25" s="105"/>
      <c r="D25" s="106"/>
      <c r="E25" s="106"/>
      <c r="F25" s="124"/>
      <c r="G25" s="108" t="str">
        <f t="shared" si="0"/>
        <v>-</v>
      </c>
      <c r="H25" s="109" t="str">
        <f t="shared" si="1"/>
        <v>-</v>
      </c>
      <c r="I25" s="110"/>
      <c r="J25" s="125"/>
      <c r="K25" s="112" t="s">
        <v>637</v>
      </c>
      <c r="L25" s="126"/>
      <c r="M25" s="113"/>
      <c r="N25" s="114"/>
      <c r="O25" s="114"/>
      <c r="P25" s="114"/>
      <c r="Q25" s="114"/>
      <c r="R25" s="114"/>
      <c r="S25" s="114"/>
      <c r="T25" s="113"/>
      <c r="U25" s="114"/>
      <c r="V25" s="127">
        <f t="shared" si="2"/>
        <v>0</v>
      </c>
      <c r="W25" s="127">
        <f t="shared" si="2"/>
        <v>0</v>
      </c>
      <c r="X25" s="127">
        <f t="shared" si="2"/>
        <v>0</v>
      </c>
      <c r="Y25" s="127">
        <f t="shared" si="2"/>
        <v>0</v>
      </c>
      <c r="Z25" s="127">
        <f t="shared" si="2"/>
        <v>0</v>
      </c>
      <c r="AA25" s="118">
        <f t="shared" si="2"/>
        <v>0</v>
      </c>
      <c r="AB25" s="119" t="str">
        <f t="shared" si="3"/>
        <v/>
      </c>
      <c r="AC25" s="60"/>
      <c r="AD25" s="89" t="str">
        <f t="shared" si="4"/>
        <v/>
      </c>
      <c r="AE25" s="89" t="str">
        <f t="shared" si="4"/>
        <v/>
      </c>
      <c r="AF25" s="89" t="str">
        <f t="shared" si="4"/>
        <v/>
      </c>
      <c r="AG25" s="89" t="str">
        <f t="shared" si="4"/>
        <v/>
      </c>
      <c r="AH25" s="89" t="str">
        <f t="shared" si="4"/>
        <v/>
      </c>
      <c r="AI25" s="89" t="str">
        <f t="shared" si="4"/>
        <v/>
      </c>
      <c r="AJ25" s="120" t="str">
        <f t="shared" si="5"/>
        <v>-</v>
      </c>
      <c r="AK25" s="120" t="str">
        <f t="shared" si="5"/>
        <v>-</v>
      </c>
      <c r="AL25" s="121">
        <f t="shared" si="6"/>
        <v>0</v>
      </c>
      <c r="AM25" s="121">
        <f t="shared" si="6"/>
        <v>0</v>
      </c>
      <c r="AN25" s="121">
        <f t="shared" si="6"/>
        <v>0</v>
      </c>
      <c r="AO25" s="121">
        <f t="shared" si="6"/>
        <v>0</v>
      </c>
      <c r="AP25" s="121">
        <f t="shared" si="6"/>
        <v>0</v>
      </c>
      <c r="AQ25" s="121">
        <f t="shared" si="6"/>
        <v>0</v>
      </c>
    </row>
    <row r="26" spans="1:43" ht="15" customHeight="1" x14ac:dyDescent="0.15">
      <c r="A26" s="122">
        <v>9</v>
      </c>
      <c r="B26" s="123"/>
      <c r="C26" s="105"/>
      <c r="D26" s="106"/>
      <c r="E26" s="106"/>
      <c r="F26" s="124"/>
      <c r="G26" s="108" t="str">
        <f t="shared" si="0"/>
        <v>-</v>
      </c>
      <c r="H26" s="109" t="str">
        <f t="shared" si="1"/>
        <v>-</v>
      </c>
      <c r="I26" s="110"/>
      <c r="J26" s="125"/>
      <c r="K26" s="112" t="s">
        <v>637</v>
      </c>
      <c r="L26" s="126"/>
      <c r="M26" s="113"/>
      <c r="N26" s="114"/>
      <c r="O26" s="114"/>
      <c r="P26" s="114"/>
      <c r="Q26" s="114"/>
      <c r="R26" s="114"/>
      <c r="S26" s="114"/>
      <c r="T26" s="113"/>
      <c r="U26" s="114"/>
      <c r="V26" s="127">
        <f t="shared" si="2"/>
        <v>0</v>
      </c>
      <c r="W26" s="127">
        <f t="shared" si="2"/>
        <v>0</v>
      </c>
      <c r="X26" s="127">
        <f t="shared" si="2"/>
        <v>0</v>
      </c>
      <c r="Y26" s="127">
        <f t="shared" si="2"/>
        <v>0</v>
      </c>
      <c r="Z26" s="127">
        <f t="shared" si="2"/>
        <v>0</v>
      </c>
      <c r="AA26" s="118">
        <f t="shared" si="2"/>
        <v>0</v>
      </c>
      <c r="AB26" s="119" t="str">
        <f t="shared" si="3"/>
        <v/>
      </c>
      <c r="AC26" s="60"/>
      <c r="AD26" s="89" t="str">
        <f t="shared" si="4"/>
        <v/>
      </c>
      <c r="AE26" s="89" t="str">
        <f t="shared" si="4"/>
        <v/>
      </c>
      <c r="AF26" s="89" t="str">
        <f t="shared" si="4"/>
        <v/>
      </c>
      <c r="AG26" s="89" t="str">
        <f t="shared" si="4"/>
        <v/>
      </c>
      <c r="AH26" s="89" t="str">
        <f t="shared" si="4"/>
        <v/>
      </c>
      <c r="AI26" s="89" t="str">
        <f t="shared" si="4"/>
        <v/>
      </c>
      <c r="AJ26" s="120" t="str">
        <f t="shared" si="5"/>
        <v>-</v>
      </c>
      <c r="AK26" s="120" t="str">
        <f t="shared" si="5"/>
        <v>-</v>
      </c>
      <c r="AL26" s="121">
        <f t="shared" si="6"/>
        <v>0</v>
      </c>
      <c r="AM26" s="121">
        <f t="shared" si="6"/>
        <v>0</v>
      </c>
      <c r="AN26" s="121">
        <f t="shared" si="6"/>
        <v>0</v>
      </c>
      <c r="AO26" s="121">
        <f t="shared" si="6"/>
        <v>0</v>
      </c>
      <c r="AP26" s="121">
        <f t="shared" si="6"/>
        <v>0</v>
      </c>
      <c r="AQ26" s="121">
        <f t="shared" si="6"/>
        <v>0</v>
      </c>
    </row>
    <row r="27" spans="1:43" ht="15" customHeight="1" x14ac:dyDescent="0.15">
      <c r="A27" s="122">
        <v>10</v>
      </c>
      <c r="B27" s="123"/>
      <c r="C27" s="105"/>
      <c r="D27" s="106"/>
      <c r="E27" s="106"/>
      <c r="F27" s="124"/>
      <c r="G27" s="108" t="str">
        <f t="shared" si="0"/>
        <v>-</v>
      </c>
      <c r="H27" s="109" t="str">
        <f t="shared" si="1"/>
        <v>-</v>
      </c>
      <c r="I27" s="110"/>
      <c r="J27" s="125"/>
      <c r="K27" s="112" t="s">
        <v>637</v>
      </c>
      <c r="L27" s="126"/>
      <c r="M27" s="113"/>
      <c r="N27" s="114"/>
      <c r="O27" s="114"/>
      <c r="P27" s="114"/>
      <c r="Q27" s="114"/>
      <c r="R27" s="114"/>
      <c r="S27" s="114"/>
      <c r="T27" s="113"/>
      <c r="U27" s="114"/>
      <c r="V27" s="127">
        <f t="shared" si="2"/>
        <v>0</v>
      </c>
      <c r="W27" s="127">
        <f t="shared" si="2"/>
        <v>0</v>
      </c>
      <c r="X27" s="127">
        <f t="shared" si="2"/>
        <v>0</v>
      </c>
      <c r="Y27" s="127">
        <f t="shared" si="2"/>
        <v>0</v>
      </c>
      <c r="Z27" s="127">
        <f t="shared" si="2"/>
        <v>0</v>
      </c>
      <c r="AA27" s="118">
        <f t="shared" si="2"/>
        <v>0</v>
      </c>
      <c r="AB27" s="119" t="str">
        <f t="shared" si="3"/>
        <v/>
      </c>
      <c r="AC27" s="60"/>
      <c r="AD27" s="89" t="str">
        <f t="shared" si="4"/>
        <v/>
      </c>
      <c r="AE27" s="89" t="str">
        <f t="shared" si="4"/>
        <v/>
      </c>
      <c r="AF27" s="89" t="str">
        <f t="shared" si="4"/>
        <v/>
      </c>
      <c r="AG27" s="89" t="str">
        <f t="shared" si="4"/>
        <v/>
      </c>
      <c r="AH27" s="89" t="str">
        <f t="shared" si="4"/>
        <v/>
      </c>
      <c r="AI27" s="89" t="str">
        <f t="shared" si="4"/>
        <v/>
      </c>
      <c r="AJ27" s="120" t="str">
        <f t="shared" si="5"/>
        <v>-</v>
      </c>
      <c r="AK27" s="120" t="str">
        <f t="shared" si="5"/>
        <v>-</v>
      </c>
      <c r="AL27" s="121">
        <f t="shared" si="6"/>
        <v>0</v>
      </c>
      <c r="AM27" s="121">
        <f t="shared" si="6"/>
        <v>0</v>
      </c>
      <c r="AN27" s="121">
        <f t="shared" si="6"/>
        <v>0</v>
      </c>
      <c r="AO27" s="121">
        <f t="shared" si="6"/>
        <v>0</v>
      </c>
      <c r="AP27" s="121">
        <f t="shared" si="6"/>
        <v>0</v>
      </c>
      <c r="AQ27" s="121">
        <f t="shared" si="6"/>
        <v>0</v>
      </c>
    </row>
    <row r="28" spans="1:43" ht="15" customHeight="1" x14ac:dyDescent="0.15">
      <c r="A28" s="122">
        <v>11</v>
      </c>
      <c r="B28" s="123"/>
      <c r="C28" s="105"/>
      <c r="D28" s="106"/>
      <c r="E28" s="106"/>
      <c r="F28" s="124"/>
      <c r="G28" s="108" t="str">
        <f t="shared" si="0"/>
        <v>-</v>
      </c>
      <c r="H28" s="109" t="str">
        <f t="shared" si="1"/>
        <v>-</v>
      </c>
      <c r="I28" s="110"/>
      <c r="J28" s="125"/>
      <c r="K28" s="112" t="s">
        <v>637</v>
      </c>
      <c r="L28" s="126"/>
      <c r="M28" s="113"/>
      <c r="N28" s="114"/>
      <c r="O28" s="114"/>
      <c r="P28" s="114"/>
      <c r="Q28" s="114"/>
      <c r="R28" s="114"/>
      <c r="S28" s="114"/>
      <c r="T28" s="113"/>
      <c r="U28" s="114"/>
      <c r="V28" s="127">
        <f t="shared" si="2"/>
        <v>0</v>
      </c>
      <c r="W28" s="127">
        <f t="shared" si="2"/>
        <v>0</v>
      </c>
      <c r="X28" s="127">
        <f t="shared" si="2"/>
        <v>0</v>
      </c>
      <c r="Y28" s="127">
        <f t="shared" si="2"/>
        <v>0</v>
      </c>
      <c r="Z28" s="127">
        <f t="shared" si="2"/>
        <v>0</v>
      </c>
      <c r="AA28" s="118">
        <f t="shared" si="2"/>
        <v>0</v>
      </c>
      <c r="AB28" s="119" t="str">
        <f t="shared" si="3"/>
        <v/>
      </c>
      <c r="AC28" s="60"/>
      <c r="AD28" s="89" t="str">
        <f t="shared" si="4"/>
        <v/>
      </c>
      <c r="AE28" s="89" t="str">
        <f t="shared" si="4"/>
        <v/>
      </c>
      <c r="AF28" s="89" t="str">
        <f t="shared" si="4"/>
        <v/>
      </c>
      <c r="AG28" s="89" t="str">
        <f t="shared" si="4"/>
        <v/>
      </c>
      <c r="AH28" s="89" t="str">
        <f t="shared" si="4"/>
        <v/>
      </c>
      <c r="AI28" s="89" t="str">
        <f t="shared" si="4"/>
        <v/>
      </c>
      <c r="AJ28" s="120" t="str">
        <f t="shared" si="5"/>
        <v>-</v>
      </c>
      <c r="AK28" s="120" t="str">
        <f t="shared" si="5"/>
        <v>-</v>
      </c>
      <c r="AL28" s="121">
        <f t="shared" si="6"/>
        <v>0</v>
      </c>
      <c r="AM28" s="121">
        <f t="shared" si="6"/>
        <v>0</v>
      </c>
      <c r="AN28" s="121">
        <f t="shared" si="6"/>
        <v>0</v>
      </c>
      <c r="AO28" s="121">
        <f t="shared" si="6"/>
        <v>0</v>
      </c>
      <c r="AP28" s="121">
        <f t="shared" si="6"/>
        <v>0</v>
      </c>
      <c r="AQ28" s="121">
        <f t="shared" si="6"/>
        <v>0</v>
      </c>
    </row>
    <row r="29" spans="1:43" ht="15" customHeight="1" x14ac:dyDescent="0.15">
      <c r="A29" s="122">
        <v>12</v>
      </c>
      <c r="B29" s="123"/>
      <c r="C29" s="105"/>
      <c r="D29" s="106"/>
      <c r="E29" s="106"/>
      <c r="F29" s="124"/>
      <c r="G29" s="108" t="str">
        <f t="shared" si="0"/>
        <v>-</v>
      </c>
      <c r="H29" s="109" t="str">
        <f t="shared" si="1"/>
        <v>-</v>
      </c>
      <c r="I29" s="110"/>
      <c r="J29" s="125"/>
      <c r="K29" s="112" t="s">
        <v>637</v>
      </c>
      <c r="L29" s="126"/>
      <c r="M29" s="113"/>
      <c r="N29" s="114"/>
      <c r="O29" s="114"/>
      <c r="P29" s="114"/>
      <c r="Q29" s="114"/>
      <c r="R29" s="114"/>
      <c r="S29" s="114"/>
      <c r="T29" s="113"/>
      <c r="U29" s="114"/>
      <c r="V29" s="127">
        <f t="shared" si="2"/>
        <v>0</v>
      </c>
      <c r="W29" s="127">
        <f t="shared" si="2"/>
        <v>0</v>
      </c>
      <c r="X29" s="127">
        <f t="shared" si="2"/>
        <v>0</v>
      </c>
      <c r="Y29" s="127">
        <f t="shared" si="2"/>
        <v>0</v>
      </c>
      <c r="Z29" s="127">
        <f t="shared" si="2"/>
        <v>0</v>
      </c>
      <c r="AA29" s="118">
        <f t="shared" si="2"/>
        <v>0</v>
      </c>
      <c r="AB29" s="119" t="str">
        <f t="shared" si="3"/>
        <v/>
      </c>
      <c r="AC29" s="60"/>
      <c r="AD29" s="89" t="str">
        <f t="shared" si="4"/>
        <v/>
      </c>
      <c r="AE29" s="89" t="str">
        <f t="shared" si="4"/>
        <v/>
      </c>
      <c r="AF29" s="89" t="str">
        <f t="shared" si="4"/>
        <v/>
      </c>
      <c r="AG29" s="89" t="str">
        <f t="shared" si="4"/>
        <v/>
      </c>
      <c r="AH29" s="89" t="str">
        <f t="shared" si="4"/>
        <v/>
      </c>
      <c r="AI29" s="89" t="str">
        <f t="shared" si="4"/>
        <v/>
      </c>
      <c r="AJ29" s="120" t="str">
        <f t="shared" si="5"/>
        <v>-</v>
      </c>
      <c r="AK29" s="120" t="str">
        <f t="shared" si="5"/>
        <v>-</v>
      </c>
      <c r="AL29" s="121">
        <f t="shared" si="6"/>
        <v>0</v>
      </c>
      <c r="AM29" s="121">
        <f t="shared" si="6"/>
        <v>0</v>
      </c>
      <c r="AN29" s="121">
        <f t="shared" si="6"/>
        <v>0</v>
      </c>
      <c r="AO29" s="121">
        <f t="shared" si="6"/>
        <v>0</v>
      </c>
      <c r="AP29" s="121">
        <f t="shared" si="6"/>
        <v>0</v>
      </c>
      <c r="AQ29" s="121">
        <f t="shared" si="6"/>
        <v>0</v>
      </c>
    </row>
    <row r="30" spans="1:43" ht="15" customHeight="1" x14ac:dyDescent="0.15">
      <c r="A30" s="122">
        <v>13</v>
      </c>
      <c r="B30" s="123"/>
      <c r="C30" s="105"/>
      <c r="D30" s="106"/>
      <c r="E30" s="106"/>
      <c r="F30" s="124"/>
      <c r="G30" s="108" t="str">
        <f t="shared" si="0"/>
        <v>-</v>
      </c>
      <c r="H30" s="109" t="str">
        <f t="shared" si="1"/>
        <v>-</v>
      </c>
      <c r="I30" s="110"/>
      <c r="J30" s="125"/>
      <c r="K30" s="112" t="s">
        <v>637</v>
      </c>
      <c r="L30" s="126"/>
      <c r="M30" s="113"/>
      <c r="N30" s="114"/>
      <c r="O30" s="114"/>
      <c r="P30" s="114"/>
      <c r="Q30" s="114"/>
      <c r="R30" s="114"/>
      <c r="S30" s="114"/>
      <c r="T30" s="113"/>
      <c r="U30" s="114"/>
      <c r="V30" s="127">
        <f t="shared" si="2"/>
        <v>0</v>
      </c>
      <c r="W30" s="127">
        <f t="shared" si="2"/>
        <v>0</v>
      </c>
      <c r="X30" s="127">
        <f t="shared" si="2"/>
        <v>0</v>
      </c>
      <c r="Y30" s="127">
        <f t="shared" si="2"/>
        <v>0</v>
      </c>
      <c r="Z30" s="127">
        <f t="shared" si="2"/>
        <v>0</v>
      </c>
      <c r="AA30" s="118">
        <f t="shared" si="2"/>
        <v>0</v>
      </c>
      <c r="AB30" s="119" t="str">
        <f t="shared" si="3"/>
        <v/>
      </c>
      <c r="AC30" s="60"/>
      <c r="AD30" s="89" t="str">
        <f t="shared" si="4"/>
        <v/>
      </c>
      <c r="AE30" s="89" t="str">
        <f t="shared" si="4"/>
        <v/>
      </c>
      <c r="AF30" s="89" t="str">
        <f t="shared" si="4"/>
        <v/>
      </c>
      <c r="AG30" s="89" t="str">
        <f t="shared" si="4"/>
        <v/>
      </c>
      <c r="AH30" s="89" t="str">
        <f t="shared" si="4"/>
        <v/>
      </c>
      <c r="AI30" s="89" t="str">
        <f t="shared" si="4"/>
        <v/>
      </c>
      <c r="AJ30" s="120" t="str">
        <f t="shared" si="5"/>
        <v>-</v>
      </c>
      <c r="AK30" s="120" t="str">
        <f t="shared" si="5"/>
        <v>-</v>
      </c>
      <c r="AL30" s="121">
        <f t="shared" si="6"/>
        <v>0</v>
      </c>
      <c r="AM30" s="121">
        <f t="shared" si="6"/>
        <v>0</v>
      </c>
      <c r="AN30" s="121">
        <f t="shared" si="6"/>
        <v>0</v>
      </c>
      <c r="AO30" s="121">
        <f t="shared" si="6"/>
        <v>0</v>
      </c>
      <c r="AP30" s="121">
        <f t="shared" si="6"/>
        <v>0</v>
      </c>
      <c r="AQ30" s="121">
        <f t="shared" si="6"/>
        <v>0</v>
      </c>
    </row>
    <row r="31" spans="1:43" ht="15" customHeight="1" x14ac:dyDescent="0.15">
      <c r="A31" s="122">
        <v>14</v>
      </c>
      <c r="B31" s="123"/>
      <c r="C31" s="105"/>
      <c r="D31" s="106"/>
      <c r="E31" s="106"/>
      <c r="F31" s="124"/>
      <c r="G31" s="108" t="str">
        <f t="shared" si="0"/>
        <v>-</v>
      </c>
      <c r="H31" s="109" t="str">
        <f t="shared" si="1"/>
        <v>-</v>
      </c>
      <c r="I31" s="110"/>
      <c r="J31" s="125"/>
      <c r="K31" s="112" t="s">
        <v>637</v>
      </c>
      <c r="L31" s="126"/>
      <c r="M31" s="113"/>
      <c r="N31" s="114"/>
      <c r="O31" s="114"/>
      <c r="P31" s="114"/>
      <c r="Q31" s="114"/>
      <c r="R31" s="114"/>
      <c r="S31" s="114"/>
      <c r="T31" s="113"/>
      <c r="U31" s="114"/>
      <c r="V31" s="127">
        <f t="shared" si="2"/>
        <v>0</v>
      </c>
      <c r="W31" s="127">
        <f t="shared" si="2"/>
        <v>0</v>
      </c>
      <c r="X31" s="127">
        <f t="shared" si="2"/>
        <v>0</v>
      </c>
      <c r="Y31" s="127">
        <f t="shared" si="2"/>
        <v>0</v>
      </c>
      <c r="Z31" s="127">
        <f t="shared" si="2"/>
        <v>0</v>
      </c>
      <c r="AA31" s="118">
        <f t="shared" si="2"/>
        <v>0</v>
      </c>
      <c r="AB31" s="119" t="str">
        <f t="shared" si="3"/>
        <v/>
      </c>
      <c r="AC31" s="60"/>
      <c r="AD31" s="89" t="str">
        <f t="shared" si="4"/>
        <v/>
      </c>
      <c r="AE31" s="89" t="str">
        <f t="shared" si="4"/>
        <v/>
      </c>
      <c r="AF31" s="89" t="str">
        <f t="shared" si="4"/>
        <v/>
      </c>
      <c r="AG31" s="89" t="str">
        <f t="shared" si="4"/>
        <v/>
      </c>
      <c r="AH31" s="89" t="str">
        <f t="shared" si="4"/>
        <v/>
      </c>
      <c r="AI31" s="89" t="str">
        <f t="shared" si="4"/>
        <v/>
      </c>
      <c r="AJ31" s="120" t="str">
        <f t="shared" si="5"/>
        <v>-</v>
      </c>
      <c r="AK31" s="120" t="str">
        <f t="shared" si="5"/>
        <v>-</v>
      </c>
      <c r="AL31" s="121">
        <f t="shared" si="6"/>
        <v>0</v>
      </c>
      <c r="AM31" s="121">
        <f t="shared" si="6"/>
        <v>0</v>
      </c>
      <c r="AN31" s="121">
        <f t="shared" si="6"/>
        <v>0</v>
      </c>
      <c r="AO31" s="121">
        <f t="shared" si="6"/>
        <v>0</v>
      </c>
      <c r="AP31" s="121">
        <f t="shared" si="6"/>
        <v>0</v>
      </c>
      <c r="AQ31" s="121">
        <f t="shared" si="6"/>
        <v>0</v>
      </c>
    </row>
    <row r="32" spans="1:43" ht="15" customHeight="1" x14ac:dyDescent="0.15">
      <c r="A32" s="122">
        <v>15</v>
      </c>
      <c r="B32" s="123"/>
      <c r="C32" s="105"/>
      <c r="D32" s="106"/>
      <c r="E32" s="106"/>
      <c r="F32" s="124"/>
      <c r="G32" s="108" t="str">
        <f t="shared" si="0"/>
        <v>-</v>
      </c>
      <c r="H32" s="109" t="str">
        <f t="shared" si="1"/>
        <v>-</v>
      </c>
      <c r="I32" s="110"/>
      <c r="J32" s="125"/>
      <c r="K32" s="112" t="s">
        <v>637</v>
      </c>
      <c r="L32" s="126"/>
      <c r="M32" s="113"/>
      <c r="N32" s="114"/>
      <c r="O32" s="114"/>
      <c r="P32" s="114"/>
      <c r="Q32" s="114"/>
      <c r="R32" s="114"/>
      <c r="S32" s="114"/>
      <c r="T32" s="113"/>
      <c r="U32" s="114"/>
      <c r="V32" s="127">
        <f t="shared" si="2"/>
        <v>0</v>
      </c>
      <c r="W32" s="127">
        <f t="shared" si="2"/>
        <v>0</v>
      </c>
      <c r="X32" s="127">
        <f t="shared" si="2"/>
        <v>0</v>
      </c>
      <c r="Y32" s="127">
        <f t="shared" si="2"/>
        <v>0</v>
      </c>
      <c r="Z32" s="127">
        <f t="shared" si="2"/>
        <v>0</v>
      </c>
      <c r="AA32" s="118">
        <f t="shared" si="2"/>
        <v>0</v>
      </c>
      <c r="AB32" s="119" t="str">
        <f t="shared" si="3"/>
        <v/>
      </c>
      <c r="AC32" s="60"/>
      <c r="AD32" s="89" t="str">
        <f t="shared" si="4"/>
        <v/>
      </c>
      <c r="AE32" s="89" t="str">
        <f t="shared" si="4"/>
        <v/>
      </c>
      <c r="AF32" s="89" t="str">
        <f t="shared" si="4"/>
        <v/>
      </c>
      <c r="AG32" s="89" t="str">
        <f t="shared" si="4"/>
        <v/>
      </c>
      <c r="AH32" s="89" t="str">
        <f t="shared" si="4"/>
        <v/>
      </c>
      <c r="AI32" s="89" t="str">
        <f t="shared" si="4"/>
        <v/>
      </c>
      <c r="AJ32" s="120" t="str">
        <f t="shared" si="5"/>
        <v>-</v>
      </c>
      <c r="AK32" s="120" t="str">
        <f t="shared" si="5"/>
        <v>-</v>
      </c>
      <c r="AL32" s="121">
        <f t="shared" si="6"/>
        <v>0</v>
      </c>
      <c r="AM32" s="121">
        <f t="shared" si="6"/>
        <v>0</v>
      </c>
      <c r="AN32" s="121">
        <f t="shared" si="6"/>
        <v>0</v>
      </c>
      <c r="AO32" s="121">
        <f t="shared" si="6"/>
        <v>0</v>
      </c>
      <c r="AP32" s="121">
        <f t="shared" si="6"/>
        <v>0</v>
      </c>
      <c r="AQ32" s="121">
        <f t="shared" si="6"/>
        <v>0</v>
      </c>
    </row>
    <row r="33" spans="1:43" ht="15" customHeight="1" x14ac:dyDescent="0.15">
      <c r="A33" s="122">
        <v>16</v>
      </c>
      <c r="B33" s="123"/>
      <c r="C33" s="105"/>
      <c r="D33" s="106"/>
      <c r="E33" s="106"/>
      <c r="F33" s="124"/>
      <c r="G33" s="108" t="str">
        <f t="shared" si="0"/>
        <v>-</v>
      </c>
      <c r="H33" s="109" t="str">
        <f t="shared" si="1"/>
        <v>-</v>
      </c>
      <c r="I33" s="110"/>
      <c r="J33" s="125"/>
      <c r="K33" s="112" t="s">
        <v>637</v>
      </c>
      <c r="L33" s="126"/>
      <c r="M33" s="113"/>
      <c r="N33" s="114"/>
      <c r="O33" s="114"/>
      <c r="P33" s="114"/>
      <c r="Q33" s="114"/>
      <c r="R33" s="114"/>
      <c r="S33" s="114"/>
      <c r="T33" s="113"/>
      <c r="U33" s="114"/>
      <c r="V33" s="127">
        <f t="shared" si="2"/>
        <v>0</v>
      </c>
      <c r="W33" s="127">
        <f t="shared" si="2"/>
        <v>0</v>
      </c>
      <c r="X33" s="127">
        <f t="shared" si="2"/>
        <v>0</v>
      </c>
      <c r="Y33" s="127">
        <f t="shared" si="2"/>
        <v>0</v>
      </c>
      <c r="Z33" s="127">
        <f t="shared" si="2"/>
        <v>0</v>
      </c>
      <c r="AA33" s="118">
        <f t="shared" si="2"/>
        <v>0</v>
      </c>
      <c r="AB33" s="119" t="str">
        <f t="shared" si="3"/>
        <v/>
      </c>
      <c r="AC33" s="60"/>
      <c r="AD33" s="89" t="str">
        <f t="shared" si="4"/>
        <v/>
      </c>
      <c r="AE33" s="89" t="str">
        <f t="shared" si="4"/>
        <v/>
      </c>
      <c r="AF33" s="89" t="str">
        <f t="shared" si="4"/>
        <v/>
      </c>
      <c r="AG33" s="89" t="str">
        <f t="shared" si="4"/>
        <v/>
      </c>
      <c r="AH33" s="89" t="str">
        <f t="shared" si="4"/>
        <v/>
      </c>
      <c r="AI33" s="89" t="str">
        <f t="shared" si="4"/>
        <v/>
      </c>
      <c r="AJ33" s="120" t="str">
        <f t="shared" si="5"/>
        <v>-</v>
      </c>
      <c r="AK33" s="120" t="str">
        <f t="shared" si="5"/>
        <v>-</v>
      </c>
      <c r="AL33" s="121">
        <f t="shared" si="6"/>
        <v>0</v>
      </c>
      <c r="AM33" s="121">
        <f t="shared" si="6"/>
        <v>0</v>
      </c>
      <c r="AN33" s="121">
        <f t="shared" si="6"/>
        <v>0</v>
      </c>
      <c r="AO33" s="121">
        <f t="shared" si="6"/>
        <v>0</v>
      </c>
      <c r="AP33" s="121">
        <f t="shared" si="6"/>
        <v>0</v>
      </c>
      <c r="AQ33" s="121">
        <f t="shared" si="6"/>
        <v>0</v>
      </c>
    </row>
    <row r="34" spans="1:43" ht="15" customHeight="1" x14ac:dyDescent="0.15">
      <c r="A34" s="122">
        <v>17</v>
      </c>
      <c r="B34" s="123"/>
      <c r="C34" s="105"/>
      <c r="D34" s="106"/>
      <c r="E34" s="106"/>
      <c r="F34" s="124"/>
      <c r="G34" s="108" t="str">
        <f t="shared" si="0"/>
        <v>-</v>
      </c>
      <c r="H34" s="109" t="str">
        <f t="shared" si="1"/>
        <v>-</v>
      </c>
      <c r="I34" s="110"/>
      <c r="J34" s="125"/>
      <c r="K34" s="112" t="s">
        <v>637</v>
      </c>
      <c r="L34" s="126"/>
      <c r="M34" s="113"/>
      <c r="N34" s="114"/>
      <c r="O34" s="114"/>
      <c r="P34" s="114"/>
      <c r="Q34" s="114"/>
      <c r="R34" s="114"/>
      <c r="S34" s="114"/>
      <c r="T34" s="113"/>
      <c r="U34" s="114"/>
      <c r="V34" s="127">
        <f t="shared" ref="V34:AA76" si="7">ROUND($I34*M34/100/12,3)</f>
        <v>0</v>
      </c>
      <c r="W34" s="127">
        <f t="shared" si="7"/>
        <v>0</v>
      </c>
      <c r="X34" s="127">
        <f t="shared" si="7"/>
        <v>0</v>
      </c>
      <c r="Y34" s="127">
        <f t="shared" si="7"/>
        <v>0</v>
      </c>
      <c r="Z34" s="127">
        <f t="shared" si="7"/>
        <v>0</v>
      </c>
      <c r="AA34" s="118">
        <f t="shared" si="7"/>
        <v>0</v>
      </c>
      <c r="AB34" s="119" t="str">
        <f t="shared" si="3"/>
        <v/>
      </c>
      <c r="AC34" s="60"/>
      <c r="AD34" s="89" t="str">
        <f t="shared" si="4"/>
        <v/>
      </c>
      <c r="AE34" s="89" t="str">
        <f t="shared" si="4"/>
        <v/>
      </c>
      <c r="AF34" s="89" t="str">
        <f t="shared" si="4"/>
        <v/>
      </c>
      <c r="AG34" s="89" t="str">
        <f t="shared" si="4"/>
        <v/>
      </c>
      <c r="AH34" s="89" t="str">
        <f t="shared" si="4"/>
        <v/>
      </c>
      <c r="AI34" s="89" t="str">
        <f t="shared" si="4"/>
        <v/>
      </c>
      <c r="AJ34" s="120" t="str">
        <f t="shared" si="5"/>
        <v>-</v>
      </c>
      <c r="AK34" s="120" t="str">
        <f t="shared" si="5"/>
        <v>-</v>
      </c>
      <c r="AL34" s="121">
        <f t="shared" si="6"/>
        <v>0</v>
      </c>
      <c r="AM34" s="121">
        <f t="shared" si="6"/>
        <v>0</v>
      </c>
      <c r="AN34" s="121">
        <f t="shared" si="6"/>
        <v>0</v>
      </c>
      <c r="AO34" s="121">
        <f t="shared" si="6"/>
        <v>0</v>
      </c>
      <c r="AP34" s="121">
        <f t="shared" si="6"/>
        <v>0</v>
      </c>
      <c r="AQ34" s="121">
        <f t="shared" si="6"/>
        <v>0</v>
      </c>
    </row>
    <row r="35" spans="1:43" ht="15" customHeight="1" x14ac:dyDescent="0.15">
      <c r="A35" s="122">
        <v>18</v>
      </c>
      <c r="B35" s="123"/>
      <c r="C35" s="105"/>
      <c r="D35" s="106"/>
      <c r="E35" s="106"/>
      <c r="F35" s="124"/>
      <c r="G35" s="108" t="str">
        <f t="shared" si="0"/>
        <v>-</v>
      </c>
      <c r="H35" s="109" t="str">
        <f t="shared" si="1"/>
        <v>-</v>
      </c>
      <c r="I35" s="110"/>
      <c r="J35" s="125"/>
      <c r="K35" s="112" t="s">
        <v>637</v>
      </c>
      <c r="L35" s="126"/>
      <c r="M35" s="113"/>
      <c r="N35" s="114"/>
      <c r="O35" s="114"/>
      <c r="P35" s="114"/>
      <c r="Q35" s="114"/>
      <c r="R35" s="114"/>
      <c r="S35" s="114"/>
      <c r="T35" s="113"/>
      <c r="U35" s="114"/>
      <c r="V35" s="127">
        <f t="shared" si="7"/>
        <v>0</v>
      </c>
      <c r="W35" s="127">
        <f t="shared" si="7"/>
        <v>0</v>
      </c>
      <c r="X35" s="127">
        <f t="shared" si="7"/>
        <v>0</v>
      </c>
      <c r="Y35" s="127">
        <f t="shared" si="7"/>
        <v>0</v>
      </c>
      <c r="Z35" s="127">
        <f t="shared" si="7"/>
        <v>0</v>
      </c>
      <c r="AA35" s="118">
        <f t="shared" si="7"/>
        <v>0</v>
      </c>
      <c r="AB35" s="119" t="str">
        <f t="shared" si="3"/>
        <v/>
      </c>
      <c r="AC35" s="60"/>
      <c r="AD35" s="89" t="str">
        <f t="shared" si="4"/>
        <v/>
      </c>
      <c r="AE35" s="89" t="str">
        <f t="shared" si="4"/>
        <v/>
      </c>
      <c r="AF35" s="89" t="str">
        <f t="shared" si="4"/>
        <v/>
      </c>
      <c r="AG35" s="89" t="str">
        <f t="shared" si="4"/>
        <v/>
      </c>
      <c r="AH35" s="89" t="str">
        <f t="shared" si="4"/>
        <v/>
      </c>
      <c r="AI35" s="89" t="str">
        <f t="shared" si="4"/>
        <v/>
      </c>
      <c r="AJ35" s="120" t="str">
        <f t="shared" si="5"/>
        <v>-</v>
      </c>
      <c r="AK35" s="120" t="str">
        <f t="shared" si="5"/>
        <v>-</v>
      </c>
      <c r="AL35" s="121">
        <f t="shared" si="6"/>
        <v>0</v>
      </c>
      <c r="AM35" s="121">
        <f t="shared" si="6"/>
        <v>0</v>
      </c>
      <c r="AN35" s="121">
        <f t="shared" si="6"/>
        <v>0</v>
      </c>
      <c r="AO35" s="121">
        <f t="shared" si="6"/>
        <v>0</v>
      </c>
      <c r="AP35" s="121">
        <f t="shared" si="6"/>
        <v>0</v>
      </c>
      <c r="AQ35" s="121">
        <f t="shared" si="6"/>
        <v>0</v>
      </c>
    </row>
    <row r="36" spans="1:43" ht="15" customHeight="1" x14ac:dyDescent="0.15">
      <c r="A36" s="122">
        <v>19</v>
      </c>
      <c r="B36" s="123"/>
      <c r="C36" s="105"/>
      <c r="D36" s="106"/>
      <c r="E36" s="106"/>
      <c r="F36" s="124"/>
      <c r="G36" s="108" t="str">
        <f t="shared" si="0"/>
        <v>-</v>
      </c>
      <c r="H36" s="109" t="str">
        <f t="shared" si="1"/>
        <v>-</v>
      </c>
      <c r="I36" s="110"/>
      <c r="J36" s="125"/>
      <c r="K36" s="112" t="s">
        <v>637</v>
      </c>
      <c r="L36" s="126"/>
      <c r="M36" s="113"/>
      <c r="N36" s="114"/>
      <c r="O36" s="114"/>
      <c r="P36" s="114"/>
      <c r="Q36" s="114"/>
      <c r="R36" s="114"/>
      <c r="S36" s="114"/>
      <c r="T36" s="113"/>
      <c r="U36" s="114"/>
      <c r="V36" s="127">
        <f t="shared" si="7"/>
        <v>0</v>
      </c>
      <c r="W36" s="127">
        <f t="shared" si="7"/>
        <v>0</v>
      </c>
      <c r="X36" s="127">
        <f t="shared" si="7"/>
        <v>0</v>
      </c>
      <c r="Y36" s="127">
        <f t="shared" si="7"/>
        <v>0</v>
      </c>
      <c r="Z36" s="127">
        <f t="shared" si="7"/>
        <v>0</v>
      </c>
      <c r="AA36" s="118">
        <f t="shared" si="7"/>
        <v>0</v>
      </c>
      <c r="AB36" s="119" t="str">
        <f t="shared" si="3"/>
        <v/>
      </c>
      <c r="AC36" s="60"/>
      <c r="AD36" s="89" t="str">
        <f t="shared" si="4"/>
        <v/>
      </c>
      <c r="AE36" s="89" t="str">
        <f t="shared" si="4"/>
        <v/>
      </c>
      <c r="AF36" s="89" t="str">
        <f t="shared" si="4"/>
        <v/>
      </c>
      <c r="AG36" s="89" t="str">
        <f t="shared" si="4"/>
        <v/>
      </c>
      <c r="AH36" s="89" t="str">
        <f t="shared" si="4"/>
        <v/>
      </c>
      <c r="AI36" s="89" t="str">
        <f t="shared" si="4"/>
        <v/>
      </c>
      <c r="AJ36" s="120" t="str">
        <f t="shared" si="5"/>
        <v>-</v>
      </c>
      <c r="AK36" s="120" t="str">
        <f t="shared" si="5"/>
        <v>-</v>
      </c>
      <c r="AL36" s="121">
        <f t="shared" si="6"/>
        <v>0</v>
      </c>
      <c r="AM36" s="121">
        <f t="shared" si="6"/>
        <v>0</v>
      </c>
      <c r="AN36" s="121">
        <f t="shared" si="6"/>
        <v>0</v>
      </c>
      <c r="AO36" s="121">
        <f t="shared" si="6"/>
        <v>0</v>
      </c>
      <c r="AP36" s="121">
        <f t="shared" si="6"/>
        <v>0</v>
      </c>
      <c r="AQ36" s="121">
        <f t="shared" si="6"/>
        <v>0</v>
      </c>
    </row>
    <row r="37" spans="1:43" ht="15" customHeight="1" x14ac:dyDescent="0.15">
      <c r="A37" s="122">
        <v>20</v>
      </c>
      <c r="B37" s="123"/>
      <c r="C37" s="105"/>
      <c r="D37" s="106"/>
      <c r="E37" s="106"/>
      <c r="F37" s="124"/>
      <c r="G37" s="108" t="str">
        <f t="shared" si="0"/>
        <v>-</v>
      </c>
      <c r="H37" s="109" t="str">
        <f t="shared" si="1"/>
        <v>-</v>
      </c>
      <c r="I37" s="110"/>
      <c r="J37" s="125"/>
      <c r="K37" s="112" t="s">
        <v>637</v>
      </c>
      <c r="L37" s="126"/>
      <c r="M37" s="113"/>
      <c r="N37" s="114"/>
      <c r="O37" s="114"/>
      <c r="P37" s="114"/>
      <c r="Q37" s="114"/>
      <c r="R37" s="114"/>
      <c r="S37" s="114"/>
      <c r="T37" s="113"/>
      <c r="U37" s="114"/>
      <c r="V37" s="127">
        <f t="shared" si="7"/>
        <v>0</v>
      </c>
      <c r="W37" s="127">
        <f t="shared" si="7"/>
        <v>0</v>
      </c>
      <c r="X37" s="127">
        <f t="shared" si="7"/>
        <v>0</v>
      </c>
      <c r="Y37" s="127">
        <f t="shared" si="7"/>
        <v>0</v>
      </c>
      <c r="Z37" s="127">
        <f t="shared" si="7"/>
        <v>0</v>
      </c>
      <c r="AA37" s="118">
        <f t="shared" si="7"/>
        <v>0</v>
      </c>
      <c r="AB37" s="119" t="str">
        <f t="shared" si="3"/>
        <v/>
      </c>
      <c r="AC37" s="60"/>
      <c r="AD37" s="89" t="str">
        <f t="shared" si="4"/>
        <v/>
      </c>
      <c r="AE37" s="89" t="str">
        <f t="shared" si="4"/>
        <v/>
      </c>
      <c r="AF37" s="89" t="str">
        <f t="shared" si="4"/>
        <v/>
      </c>
      <c r="AG37" s="89" t="str">
        <f t="shared" si="4"/>
        <v/>
      </c>
      <c r="AH37" s="89" t="str">
        <f t="shared" si="4"/>
        <v/>
      </c>
      <c r="AI37" s="89" t="str">
        <f t="shared" si="4"/>
        <v/>
      </c>
      <c r="AJ37" s="120" t="str">
        <f t="shared" si="5"/>
        <v>-</v>
      </c>
      <c r="AK37" s="120" t="str">
        <f t="shared" si="5"/>
        <v>-</v>
      </c>
      <c r="AL37" s="121">
        <f t="shared" si="6"/>
        <v>0</v>
      </c>
      <c r="AM37" s="121">
        <f t="shared" si="6"/>
        <v>0</v>
      </c>
      <c r="AN37" s="121">
        <f t="shared" si="6"/>
        <v>0</v>
      </c>
      <c r="AO37" s="121">
        <f t="shared" si="6"/>
        <v>0</v>
      </c>
      <c r="AP37" s="121">
        <f t="shared" si="6"/>
        <v>0</v>
      </c>
      <c r="AQ37" s="121">
        <f t="shared" si="6"/>
        <v>0</v>
      </c>
    </row>
    <row r="38" spans="1:43" ht="15" customHeight="1" x14ac:dyDescent="0.15">
      <c r="A38" s="122">
        <v>21</v>
      </c>
      <c r="B38" s="123"/>
      <c r="C38" s="105"/>
      <c r="D38" s="106"/>
      <c r="E38" s="106"/>
      <c r="F38" s="124"/>
      <c r="G38" s="108" t="str">
        <f t="shared" si="0"/>
        <v>-</v>
      </c>
      <c r="H38" s="109" t="str">
        <f t="shared" si="1"/>
        <v>-</v>
      </c>
      <c r="I38" s="110"/>
      <c r="J38" s="125"/>
      <c r="K38" s="112" t="s">
        <v>637</v>
      </c>
      <c r="L38" s="126"/>
      <c r="M38" s="113"/>
      <c r="N38" s="114"/>
      <c r="O38" s="114"/>
      <c r="P38" s="114"/>
      <c r="Q38" s="114"/>
      <c r="R38" s="114"/>
      <c r="S38" s="114"/>
      <c r="T38" s="113"/>
      <c r="U38" s="114"/>
      <c r="V38" s="127">
        <f t="shared" si="7"/>
        <v>0</v>
      </c>
      <c r="W38" s="127">
        <f t="shared" si="7"/>
        <v>0</v>
      </c>
      <c r="X38" s="127">
        <f t="shared" si="7"/>
        <v>0</v>
      </c>
      <c r="Y38" s="127">
        <f t="shared" si="7"/>
        <v>0</v>
      </c>
      <c r="Z38" s="127">
        <f t="shared" si="7"/>
        <v>0</v>
      </c>
      <c r="AA38" s="118">
        <f t="shared" si="7"/>
        <v>0</v>
      </c>
      <c r="AB38" s="119" t="str">
        <f t="shared" si="3"/>
        <v/>
      </c>
      <c r="AC38" s="60"/>
      <c r="AD38" s="89" t="str">
        <f t="shared" si="4"/>
        <v/>
      </c>
      <c r="AE38" s="89" t="str">
        <f t="shared" si="4"/>
        <v/>
      </c>
      <c r="AF38" s="89" t="str">
        <f t="shared" si="4"/>
        <v/>
      </c>
      <c r="AG38" s="89" t="str">
        <f t="shared" si="4"/>
        <v/>
      </c>
      <c r="AH38" s="89" t="str">
        <f t="shared" si="4"/>
        <v/>
      </c>
      <c r="AI38" s="89" t="str">
        <f t="shared" si="4"/>
        <v/>
      </c>
      <c r="AJ38" s="120" t="str">
        <f t="shared" si="5"/>
        <v>-</v>
      </c>
      <c r="AK38" s="120" t="str">
        <f t="shared" si="5"/>
        <v>-</v>
      </c>
      <c r="AL38" s="121">
        <f t="shared" si="6"/>
        <v>0</v>
      </c>
      <c r="AM38" s="121">
        <f t="shared" si="6"/>
        <v>0</v>
      </c>
      <c r="AN38" s="121">
        <f t="shared" si="6"/>
        <v>0</v>
      </c>
      <c r="AO38" s="121">
        <f t="shared" si="6"/>
        <v>0</v>
      </c>
      <c r="AP38" s="121">
        <f t="shared" si="6"/>
        <v>0</v>
      </c>
      <c r="AQ38" s="121">
        <f t="shared" si="6"/>
        <v>0</v>
      </c>
    </row>
    <row r="39" spans="1:43" ht="15" customHeight="1" x14ac:dyDescent="0.15">
      <c r="A39" s="122">
        <v>22</v>
      </c>
      <c r="B39" s="123"/>
      <c r="C39" s="105"/>
      <c r="D39" s="106"/>
      <c r="E39" s="106"/>
      <c r="F39" s="124"/>
      <c r="G39" s="108" t="str">
        <f t="shared" si="0"/>
        <v>-</v>
      </c>
      <c r="H39" s="109" t="str">
        <f t="shared" si="1"/>
        <v>-</v>
      </c>
      <c r="I39" s="110"/>
      <c r="J39" s="125"/>
      <c r="K39" s="112" t="s">
        <v>637</v>
      </c>
      <c r="L39" s="126"/>
      <c r="M39" s="113"/>
      <c r="N39" s="114"/>
      <c r="O39" s="114"/>
      <c r="P39" s="114"/>
      <c r="Q39" s="114"/>
      <c r="R39" s="114"/>
      <c r="S39" s="114"/>
      <c r="T39" s="113"/>
      <c r="U39" s="114"/>
      <c r="V39" s="127">
        <f t="shared" si="7"/>
        <v>0</v>
      </c>
      <c r="W39" s="127">
        <f t="shared" si="7"/>
        <v>0</v>
      </c>
      <c r="X39" s="127">
        <f t="shared" si="7"/>
        <v>0</v>
      </c>
      <c r="Y39" s="127">
        <f t="shared" si="7"/>
        <v>0</v>
      </c>
      <c r="Z39" s="127">
        <f t="shared" si="7"/>
        <v>0</v>
      </c>
      <c r="AA39" s="118">
        <f t="shared" si="7"/>
        <v>0</v>
      </c>
      <c r="AB39" s="119" t="str">
        <f t="shared" si="3"/>
        <v/>
      </c>
      <c r="AC39" s="60"/>
      <c r="AD39" s="89" t="str">
        <f t="shared" si="4"/>
        <v/>
      </c>
      <c r="AE39" s="89" t="str">
        <f t="shared" si="4"/>
        <v/>
      </c>
      <c r="AF39" s="89" t="str">
        <f t="shared" si="4"/>
        <v/>
      </c>
      <c r="AG39" s="89" t="str">
        <f t="shared" si="4"/>
        <v/>
      </c>
      <c r="AH39" s="89" t="str">
        <f t="shared" si="4"/>
        <v/>
      </c>
      <c r="AI39" s="89" t="str">
        <f t="shared" si="4"/>
        <v/>
      </c>
      <c r="AJ39" s="120" t="str">
        <f t="shared" si="5"/>
        <v>-</v>
      </c>
      <c r="AK39" s="120" t="str">
        <f t="shared" si="5"/>
        <v>-</v>
      </c>
      <c r="AL39" s="121">
        <f t="shared" si="6"/>
        <v>0</v>
      </c>
      <c r="AM39" s="121">
        <f t="shared" si="6"/>
        <v>0</v>
      </c>
      <c r="AN39" s="121">
        <f t="shared" si="6"/>
        <v>0</v>
      </c>
      <c r="AO39" s="121">
        <f t="shared" si="6"/>
        <v>0</v>
      </c>
      <c r="AP39" s="121">
        <f t="shared" si="6"/>
        <v>0</v>
      </c>
      <c r="AQ39" s="121">
        <f t="shared" si="6"/>
        <v>0</v>
      </c>
    </row>
    <row r="40" spans="1:43" ht="15" customHeight="1" x14ac:dyDescent="0.15">
      <c r="A40" s="122">
        <v>23</v>
      </c>
      <c r="B40" s="123"/>
      <c r="C40" s="105"/>
      <c r="D40" s="106"/>
      <c r="E40" s="106"/>
      <c r="F40" s="124"/>
      <c r="G40" s="108" t="str">
        <f t="shared" si="0"/>
        <v>-</v>
      </c>
      <c r="H40" s="109" t="str">
        <f t="shared" si="1"/>
        <v>-</v>
      </c>
      <c r="I40" s="110"/>
      <c r="J40" s="125"/>
      <c r="K40" s="112" t="s">
        <v>637</v>
      </c>
      <c r="L40" s="126"/>
      <c r="M40" s="113"/>
      <c r="N40" s="114"/>
      <c r="O40" s="114"/>
      <c r="P40" s="114"/>
      <c r="Q40" s="114"/>
      <c r="R40" s="114"/>
      <c r="S40" s="114"/>
      <c r="T40" s="113"/>
      <c r="U40" s="114"/>
      <c r="V40" s="127">
        <f t="shared" si="7"/>
        <v>0</v>
      </c>
      <c r="W40" s="127">
        <f t="shared" si="7"/>
        <v>0</v>
      </c>
      <c r="X40" s="127">
        <f t="shared" si="7"/>
        <v>0</v>
      </c>
      <c r="Y40" s="127">
        <f t="shared" si="7"/>
        <v>0</v>
      </c>
      <c r="Z40" s="127">
        <f t="shared" si="7"/>
        <v>0</v>
      </c>
      <c r="AA40" s="118">
        <f t="shared" si="7"/>
        <v>0</v>
      </c>
      <c r="AB40" s="119" t="str">
        <f t="shared" si="3"/>
        <v/>
      </c>
      <c r="AC40" s="60"/>
      <c r="AD40" s="89" t="str">
        <f t="shared" si="4"/>
        <v/>
      </c>
      <c r="AE40" s="89" t="str">
        <f t="shared" si="4"/>
        <v/>
      </c>
      <c r="AF40" s="89" t="str">
        <f t="shared" si="4"/>
        <v/>
      </c>
      <c r="AG40" s="89" t="str">
        <f t="shared" si="4"/>
        <v/>
      </c>
      <c r="AH40" s="89" t="str">
        <f t="shared" si="4"/>
        <v/>
      </c>
      <c r="AI40" s="89" t="str">
        <f t="shared" si="4"/>
        <v/>
      </c>
      <c r="AJ40" s="120" t="str">
        <f t="shared" si="5"/>
        <v>-</v>
      </c>
      <c r="AK40" s="120" t="str">
        <f t="shared" si="5"/>
        <v>-</v>
      </c>
      <c r="AL40" s="121">
        <f t="shared" si="6"/>
        <v>0</v>
      </c>
      <c r="AM40" s="121">
        <f t="shared" si="6"/>
        <v>0</v>
      </c>
      <c r="AN40" s="121">
        <f t="shared" si="6"/>
        <v>0</v>
      </c>
      <c r="AO40" s="121">
        <f t="shared" si="6"/>
        <v>0</v>
      </c>
      <c r="AP40" s="121">
        <f t="shared" si="6"/>
        <v>0</v>
      </c>
      <c r="AQ40" s="121">
        <f t="shared" si="6"/>
        <v>0</v>
      </c>
    </row>
    <row r="41" spans="1:43" ht="15" customHeight="1" x14ac:dyDescent="0.15">
      <c r="A41" s="122">
        <v>24</v>
      </c>
      <c r="B41" s="123"/>
      <c r="C41" s="105"/>
      <c r="D41" s="106"/>
      <c r="E41" s="106"/>
      <c r="F41" s="124"/>
      <c r="G41" s="108" t="str">
        <f t="shared" si="0"/>
        <v>-</v>
      </c>
      <c r="H41" s="109" t="str">
        <f t="shared" si="1"/>
        <v>-</v>
      </c>
      <c r="I41" s="110"/>
      <c r="J41" s="125"/>
      <c r="K41" s="112" t="s">
        <v>637</v>
      </c>
      <c r="L41" s="126"/>
      <c r="M41" s="113"/>
      <c r="N41" s="114"/>
      <c r="O41" s="114"/>
      <c r="P41" s="114"/>
      <c r="Q41" s="114"/>
      <c r="R41" s="114"/>
      <c r="S41" s="114"/>
      <c r="T41" s="113"/>
      <c r="U41" s="114"/>
      <c r="V41" s="127">
        <f t="shared" si="7"/>
        <v>0</v>
      </c>
      <c r="W41" s="127">
        <f t="shared" si="7"/>
        <v>0</v>
      </c>
      <c r="X41" s="127">
        <f t="shared" si="7"/>
        <v>0</v>
      </c>
      <c r="Y41" s="127">
        <f t="shared" si="7"/>
        <v>0</v>
      </c>
      <c r="Z41" s="127">
        <f t="shared" si="7"/>
        <v>0</v>
      </c>
      <c r="AA41" s="118">
        <f t="shared" si="7"/>
        <v>0</v>
      </c>
      <c r="AB41" s="119" t="str">
        <f t="shared" si="3"/>
        <v/>
      </c>
      <c r="AC41" s="60"/>
      <c r="AD41" s="89" t="str">
        <f t="shared" si="4"/>
        <v/>
      </c>
      <c r="AE41" s="89" t="str">
        <f t="shared" si="4"/>
        <v/>
      </c>
      <c r="AF41" s="89" t="str">
        <f t="shared" si="4"/>
        <v/>
      </c>
      <c r="AG41" s="89" t="str">
        <f t="shared" si="4"/>
        <v/>
      </c>
      <c r="AH41" s="89" t="str">
        <f t="shared" si="4"/>
        <v/>
      </c>
      <c r="AI41" s="89" t="str">
        <f t="shared" si="4"/>
        <v/>
      </c>
      <c r="AJ41" s="120" t="str">
        <f t="shared" si="5"/>
        <v>-</v>
      </c>
      <c r="AK41" s="120" t="str">
        <f t="shared" si="5"/>
        <v>-</v>
      </c>
      <c r="AL41" s="121">
        <f t="shared" si="6"/>
        <v>0</v>
      </c>
      <c r="AM41" s="121">
        <f t="shared" si="6"/>
        <v>0</v>
      </c>
      <c r="AN41" s="121">
        <f t="shared" si="6"/>
        <v>0</v>
      </c>
      <c r="AO41" s="121">
        <f t="shared" si="6"/>
        <v>0</v>
      </c>
      <c r="AP41" s="121">
        <f t="shared" si="6"/>
        <v>0</v>
      </c>
      <c r="AQ41" s="121">
        <f t="shared" si="6"/>
        <v>0</v>
      </c>
    </row>
    <row r="42" spans="1:43" ht="15" customHeight="1" thickBot="1" x14ac:dyDescent="0.2">
      <c r="A42" s="122">
        <v>25</v>
      </c>
      <c r="B42" s="123"/>
      <c r="C42" s="105"/>
      <c r="D42" s="106"/>
      <c r="E42" s="106"/>
      <c r="F42" s="124"/>
      <c r="G42" s="108" t="str">
        <f t="shared" si="0"/>
        <v>-</v>
      </c>
      <c r="H42" s="109" t="str">
        <f t="shared" si="1"/>
        <v>-</v>
      </c>
      <c r="I42" s="110"/>
      <c r="J42" s="125"/>
      <c r="K42" s="112" t="s">
        <v>637</v>
      </c>
      <c r="L42" s="126"/>
      <c r="M42" s="113"/>
      <c r="N42" s="113"/>
      <c r="O42" s="113"/>
      <c r="P42" s="113"/>
      <c r="Q42" s="113"/>
      <c r="R42" s="113"/>
      <c r="S42" s="113"/>
      <c r="T42" s="113"/>
      <c r="U42" s="114"/>
      <c r="V42" s="127">
        <f t="shared" si="7"/>
        <v>0</v>
      </c>
      <c r="W42" s="127">
        <f t="shared" si="7"/>
        <v>0</v>
      </c>
      <c r="X42" s="127">
        <f t="shared" si="7"/>
        <v>0</v>
      </c>
      <c r="Y42" s="127">
        <f t="shared" si="7"/>
        <v>0</v>
      </c>
      <c r="Z42" s="127">
        <f t="shared" si="7"/>
        <v>0</v>
      </c>
      <c r="AA42" s="118">
        <f t="shared" si="7"/>
        <v>0</v>
      </c>
      <c r="AB42" s="119" t="str">
        <f t="shared" si="3"/>
        <v/>
      </c>
      <c r="AC42" s="60"/>
      <c r="AD42" s="89" t="str">
        <f t="shared" si="4"/>
        <v/>
      </c>
      <c r="AE42" s="89" t="str">
        <f t="shared" si="4"/>
        <v/>
      </c>
      <c r="AF42" s="89" t="str">
        <f t="shared" si="4"/>
        <v/>
      </c>
      <c r="AG42" s="89" t="str">
        <f t="shared" si="4"/>
        <v/>
      </c>
      <c r="AH42" s="89" t="str">
        <f t="shared" si="4"/>
        <v/>
      </c>
      <c r="AI42" s="89" t="str">
        <f t="shared" si="4"/>
        <v/>
      </c>
      <c r="AJ42" s="120" t="str">
        <f t="shared" si="5"/>
        <v>-</v>
      </c>
      <c r="AK42" s="120" t="str">
        <f t="shared" si="5"/>
        <v>-</v>
      </c>
      <c r="AL42" s="121">
        <f t="shared" si="6"/>
        <v>0</v>
      </c>
      <c r="AM42" s="121">
        <f t="shared" si="6"/>
        <v>0</v>
      </c>
      <c r="AN42" s="121">
        <f t="shared" si="6"/>
        <v>0</v>
      </c>
      <c r="AO42" s="121">
        <f t="shared" si="6"/>
        <v>0</v>
      </c>
      <c r="AP42" s="121">
        <f t="shared" si="6"/>
        <v>0</v>
      </c>
      <c r="AQ42" s="121">
        <f t="shared" si="6"/>
        <v>0</v>
      </c>
    </row>
    <row r="43" spans="1:43" ht="15" hidden="1" customHeight="1" outlineLevel="1" x14ac:dyDescent="0.15">
      <c r="A43" s="103">
        <v>26</v>
      </c>
      <c r="B43" s="129"/>
      <c r="C43" s="130"/>
      <c r="D43" s="129"/>
      <c r="E43" s="129"/>
      <c r="F43" s="131"/>
      <c r="G43" s="132" t="str">
        <f t="shared" si="0"/>
        <v>-</v>
      </c>
      <c r="H43" s="133" t="str">
        <f t="shared" si="1"/>
        <v>-</v>
      </c>
      <c r="I43" s="134"/>
      <c r="J43" s="135"/>
      <c r="K43" s="136" t="s">
        <v>637</v>
      </c>
      <c r="L43" s="126"/>
      <c r="M43" s="113"/>
      <c r="N43" s="113"/>
      <c r="O43" s="113"/>
      <c r="P43" s="113"/>
      <c r="Q43" s="113"/>
      <c r="R43" s="113"/>
      <c r="S43" s="113"/>
      <c r="T43" s="113"/>
      <c r="U43" s="114"/>
      <c r="V43" s="127">
        <f t="shared" si="7"/>
        <v>0</v>
      </c>
      <c r="W43" s="127">
        <f t="shared" si="7"/>
        <v>0</v>
      </c>
      <c r="X43" s="127">
        <f t="shared" si="7"/>
        <v>0</v>
      </c>
      <c r="Y43" s="127">
        <f t="shared" si="7"/>
        <v>0</v>
      </c>
      <c r="Z43" s="127">
        <f t="shared" si="7"/>
        <v>0</v>
      </c>
      <c r="AA43" s="118">
        <f t="shared" si="7"/>
        <v>0</v>
      </c>
      <c r="AB43" s="119" t="str">
        <f t="shared" si="3"/>
        <v/>
      </c>
      <c r="AC43" s="60"/>
      <c r="AD43" s="89" t="str">
        <f t="shared" si="4"/>
        <v/>
      </c>
      <c r="AE43" s="89" t="str">
        <f t="shared" si="4"/>
        <v/>
      </c>
      <c r="AF43" s="89" t="str">
        <f t="shared" si="4"/>
        <v/>
      </c>
      <c r="AG43" s="89" t="str">
        <f t="shared" si="4"/>
        <v/>
      </c>
      <c r="AH43" s="89" t="str">
        <f t="shared" si="4"/>
        <v/>
      </c>
      <c r="AI43" s="89" t="str">
        <f t="shared" si="4"/>
        <v/>
      </c>
      <c r="AJ43" s="120" t="str">
        <f t="shared" si="5"/>
        <v>-</v>
      </c>
      <c r="AK43" s="120" t="str">
        <f t="shared" si="5"/>
        <v>-</v>
      </c>
      <c r="AL43" s="121">
        <f t="shared" si="6"/>
        <v>0</v>
      </c>
      <c r="AM43" s="121">
        <f t="shared" si="6"/>
        <v>0</v>
      </c>
      <c r="AN43" s="121">
        <f t="shared" si="6"/>
        <v>0</v>
      </c>
      <c r="AO43" s="121">
        <f t="shared" si="6"/>
        <v>0</v>
      </c>
      <c r="AP43" s="121">
        <f t="shared" si="6"/>
        <v>0</v>
      </c>
      <c r="AQ43" s="121">
        <f t="shared" si="6"/>
        <v>0</v>
      </c>
    </row>
    <row r="44" spans="1:43" ht="15" hidden="1" customHeight="1" outlineLevel="1" x14ac:dyDescent="0.15">
      <c r="A44" s="103">
        <v>27</v>
      </c>
      <c r="B44" s="137"/>
      <c r="C44" s="130"/>
      <c r="D44" s="129"/>
      <c r="E44" s="129"/>
      <c r="F44" s="131"/>
      <c r="G44" s="108" t="str">
        <f t="shared" si="0"/>
        <v>-</v>
      </c>
      <c r="H44" s="138" t="str">
        <f t="shared" si="1"/>
        <v>-</v>
      </c>
      <c r="I44" s="139"/>
      <c r="J44" s="135"/>
      <c r="K44" s="136" t="s">
        <v>637</v>
      </c>
      <c r="L44" s="126"/>
      <c r="M44" s="113"/>
      <c r="N44" s="113"/>
      <c r="O44" s="113"/>
      <c r="P44" s="113"/>
      <c r="Q44" s="113"/>
      <c r="R44" s="113"/>
      <c r="S44" s="113"/>
      <c r="T44" s="113"/>
      <c r="U44" s="114"/>
      <c r="V44" s="127">
        <f t="shared" si="7"/>
        <v>0</v>
      </c>
      <c r="W44" s="127">
        <f t="shared" si="7"/>
        <v>0</v>
      </c>
      <c r="X44" s="127">
        <f t="shared" si="7"/>
        <v>0</v>
      </c>
      <c r="Y44" s="127">
        <f t="shared" si="7"/>
        <v>0</v>
      </c>
      <c r="Z44" s="127">
        <f t="shared" si="7"/>
        <v>0</v>
      </c>
      <c r="AA44" s="118">
        <f t="shared" si="7"/>
        <v>0</v>
      </c>
      <c r="AB44" s="119" t="str">
        <f t="shared" si="3"/>
        <v/>
      </c>
      <c r="AC44" s="60"/>
      <c r="AD44" s="89" t="str">
        <f t="shared" si="4"/>
        <v/>
      </c>
      <c r="AE44" s="89" t="str">
        <f t="shared" si="4"/>
        <v/>
      </c>
      <c r="AF44" s="89" t="str">
        <f t="shared" si="4"/>
        <v/>
      </c>
      <c r="AG44" s="89" t="str">
        <f t="shared" si="4"/>
        <v/>
      </c>
      <c r="AH44" s="89" t="str">
        <f t="shared" si="4"/>
        <v/>
      </c>
      <c r="AI44" s="89" t="str">
        <f t="shared" si="4"/>
        <v/>
      </c>
      <c r="AJ44" s="120" t="str">
        <f t="shared" si="5"/>
        <v>-</v>
      </c>
      <c r="AK44" s="120" t="str">
        <f t="shared" si="5"/>
        <v>-</v>
      </c>
      <c r="AL44" s="121">
        <f t="shared" si="6"/>
        <v>0</v>
      </c>
      <c r="AM44" s="121">
        <f t="shared" si="6"/>
        <v>0</v>
      </c>
      <c r="AN44" s="121">
        <f t="shared" si="6"/>
        <v>0</v>
      </c>
      <c r="AO44" s="121">
        <f t="shared" si="6"/>
        <v>0</v>
      </c>
      <c r="AP44" s="121">
        <f t="shared" si="6"/>
        <v>0</v>
      </c>
      <c r="AQ44" s="121">
        <f t="shared" si="6"/>
        <v>0</v>
      </c>
    </row>
    <row r="45" spans="1:43" ht="15" hidden="1" customHeight="1" outlineLevel="1" x14ac:dyDescent="0.15">
      <c r="A45" s="103">
        <v>28</v>
      </c>
      <c r="B45" s="137"/>
      <c r="C45" s="130"/>
      <c r="D45" s="129"/>
      <c r="E45" s="129"/>
      <c r="F45" s="129"/>
      <c r="G45" s="108" t="str">
        <f t="shared" si="0"/>
        <v>-</v>
      </c>
      <c r="H45" s="138" t="str">
        <f t="shared" si="1"/>
        <v>-</v>
      </c>
      <c r="I45" s="139"/>
      <c r="J45" s="135"/>
      <c r="K45" s="136" t="s">
        <v>637</v>
      </c>
      <c r="L45" s="126"/>
      <c r="M45" s="113"/>
      <c r="N45" s="113"/>
      <c r="O45" s="113"/>
      <c r="P45" s="113"/>
      <c r="Q45" s="113"/>
      <c r="R45" s="113"/>
      <c r="S45" s="113"/>
      <c r="T45" s="113"/>
      <c r="U45" s="114"/>
      <c r="V45" s="127">
        <f t="shared" si="7"/>
        <v>0</v>
      </c>
      <c r="W45" s="127">
        <f t="shared" si="7"/>
        <v>0</v>
      </c>
      <c r="X45" s="127">
        <f t="shared" si="7"/>
        <v>0</v>
      </c>
      <c r="Y45" s="127">
        <f t="shared" si="7"/>
        <v>0</v>
      </c>
      <c r="Z45" s="127">
        <f t="shared" si="7"/>
        <v>0</v>
      </c>
      <c r="AA45" s="118">
        <f t="shared" si="7"/>
        <v>0</v>
      </c>
      <c r="AB45" s="119" t="str">
        <f t="shared" si="3"/>
        <v/>
      </c>
      <c r="AC45" s="60"/>
      <c r="AD45" s="89" t="str">
        <f t="shared" si="4"/>
        <v/>
      </c>
      <c r="AE45" s="89" t="str">
        <f t="shared" si="4"/>
        <v/>
      </c>
      <c r="AF45" s="89" t="str">
        <f t="shared" si="4"/>
        <v/>
      </c>
      <c r="AG45" s="89" t="str">
        <f t="shared" si="4"/>
        <v/>
      </c>
      <c r="AH45" s="89" t="str">
        <f t="shared" si="4"/>
        <v/>
      </c>
      <c r="AI45" s="89" t="str">
        <f t="shared" si="4"/>
        <v/>
      </c>
      <c r="AJ45" s="120" t="str">
        <f t="shared" si="5"/>
        <v>-</v>
      </c>
      <c r="AK45" s="120" t="str">
        <f t="shared" si="5"/>
        <v>-</v>
      </c>
      <c r="AL45" s="121">
        <f t="shared" si="6"/>
        <v>0</v>
      </c>
      <c r="AM45" s="121">
        <f t="shared" si="6"/>
        <v>0</v>
      </c>
      <c r="AN45" s="121">
        <f t="shared" si="6"/>
        <v>0</v>
      </c>
      <c r="AO45" s="121">
        <f t="shared" si="6"/>
        <v>0</v>
      </c>
      <c r="AP45" s="121">
        <f t="shared" si="6"/>
        <v>0</v>
      </c>
      <c r="AQ45" s="121">
        <f t="shared" si="6"/>
        <v>0</v>
      </c>
    </row>
    <row r="46" spans="1:43" ht="15" hidden="1" customHeight="1" outlineLevel="1" x14ac:dyDescent="0.15">
      <c r="A46" s="103">
        <v>29</v>
      </c>
      <c r="B46" s="137"/>
      <c r="C46" s="130"/>
      <c r="D46" s="129"/>
      <c r="E46" s="129"/>
      <c r="F46" s="129"/>
      <c r="G46" s="108" t="str">
        <f t="shared" si="0"/>
        <v>-</v>
      </c>
      <c r="H46" s="138" t="str">
        <f t="shared" si="1"/>
        <v>-</v>
      </c>
      <c r="I46" s="139"/>
      <c r="J46" s="135"/>
      <c r="K46" s="136" t="s">
        <v>637</v>
      </c>
      <c r="L46" s="126"/>
      <c r="M46" s="113"/>
      <c r="N46" s="113"/>
      <c r="O46" s="113"/>
      <c r="P46" s="113"/>
      <c r="Q46" s="113"/>
      <c r="R46" s="113"/>
      <c r="S46" s="113"/>
      <c r="T46" s="113"/>
      <c r="U46" s="114"/>
      <c r="V46" s="127">
        <f t="shared" si="7"/>
        <v>0</v>
      </c>
      <c r="W46" s="127">
        <f t="shared" si="7"/>
        <v>0</v>
      </c>
      <c r="X46" s="127">
        <f t="shared" si="7"/>
        <v>0</v>
      </c>
      <c r="Y46" s="127">
        <f t="shared" si="7"/>
        <v>0</v>
      </c>
      <c r="Z46" s="127">
        <f t="shared" si="7"/>
        <v>0</v>
      </c>
      <c r="AA46" s="118">
        <f t="shared" si="7"/>
        <v>0</v>
      </c>
      <c r="AB46" s="119" t="str">
        <f t="shared" si="3"/>
        <v/>
      </c>
      <c r="AC46" s="60"/>
      <c r="AD46" s="89" t="str">
        <f t="shared" si="4"/>
        <v/>
      </c>
      <c r="AE46" s="89" t="str">
        <f t="shared" si="4"/>
        <v/>
      </c>
      <c r="AF46" s="89" t="str">
        <f t="shared" si="4"/>
        <v/>
      </c>
      <c r="AG46" s="89" t="str">
        <f t="shared" si="4"/>
        <v/>
      </c>
      <c r="AH46" s="89" t="str">
        <f t="shared" si="4"/>
        <v/>
      </c>
      <c r="AI46" s="89" t="str">
        <f t="shared" si="4"/>
        <v/>
      </c>
      <c r="AJ46" s="120" t="str">
        <f t="shared" si="5"/>
        <v>-</v>
      </c>
      <c r="AK46" s="120" t="str">
        <f t="shared" si="5"/>
        <v>-</v>
      </c>
      <c r="AL46" s="121">
        <f t="shared" si="6"/>
        <v>0</v>
      </c>
      <c r="AM46" s="121">
        <f t="shared" si="6"/>
        <v>0</v>
      </c>
      <c r="AN46" s="121">
        <f t="shared" si="6"/>
        <v>0</v>
      </c>
      <c r="AO46" s="121">
        <f t="shared" si="6"/>
        <v>0</v>
      </c>
      <c r="AP46" s="121">
        <f t="shared" si="6"/>
        <v>0</v>
      </c>
      <c r="AQ46" s="121">
        <f t="shared" si="6"/>
        <v>0</v>
      </c>
    </row>
    <row r="47" spans="1:43" ht="15" hidden="1" customHeight="1" outlineLevel="1" x14ac:dyDescent="0.15">
      <c r="A47" s="103">
        <v>30</v>
      </c>
      <c r="B47" s="137"/>
      <c r="C47" s="130"/>
      <c r="D47" s="129"/>
      <c r="E47" s="129"/>
      <c r="F47" s="129"/>
      <c r="G47" s="108" t="str">
        <f t="shared" si="0"/>
        <v>-</v>
      </c>
      <c r="H47" s="138" t="str">
        <f t="shared" si="1"/>
        <v>-</v>
      </c>
      <c r="I47" s="139"/>
      <c r="J47" s="135"/>
      <c r="K47" s="136" t="s">
        <v>637</v>
      </c>
      <c r="L47" s="126"/>
      <c r="M47" s="113"/>
      <c r="N47" s="113"/>
      <c r="O47" s="113"/>
      <c r="P47" s="113"/>
      <c r="Q47" s="113"/>
      <c r="R47" s="113"/>
      <c r="S47" s="113"/>
      <c r="T47" s="113"/>
      <c r="U47" s="114"/>
      <c r="V47" s="127">
        <f t="shared" si="7"/>
        <v>0</v>
      </c>
      <c r="W47" s="127">
        <f t="shared" si="7"/>
        <v>0</v>
      </c>
      <c r="X47" s="127">
        <f t="shared" si="7"/>
        <v>0</v>
      </c>
      <c r="Y47" s="127">
        <f t="shared" si="7"/>
        <v>0</v>
      </c>
      <c r="Z47" s="127">
        <f t="shared" si="7"/>
        <v>0</v>
      </c>
      <c r="AA47" s="118">
        <f t="shared" si="7"/>
        <v>0</v>
      </c>
      <c r="AB47" s="119" t="str">
        <f t="shared" si="3"/>
        <v/>
      </c>
      <c r="AC47" s="60"/>
      <c r="AD47" s="89" t="str">
        <f t="shared" si="4"/>
        <v/>
      </c>
      <c r="AE47" s="89" t="str">
        <f t="shared" si="4"/>
        <v/>
      </c>
      <c r="AF47" s="89" t="str">
        <f t="shared" si="4"/>
        <v/>
      </c>
      <c r="AG47" s="89" t="str">
        <f t="shared" si="4"/>
        <v/>
      </c>
      <c r="AH47" s="89" t="str">
        <f t="shared" si="4"/>
        <v/>
      </c>
      <c r="AI47" s="89" t="str">
        <f t="shared" si="4"/>
        <v/>
      </c>
      <c r="AJ47" s="120" t="str">
        <f t="shared" si="5"/>
        <v>-</v>
      </c>
      <c r="AK47" s="120" t="str">
        <f t="shared" si="5"/>
        <v>-</v>
      </c>
      <c r="AL47" s="121">
        <f t="shared" si="6"/>
        <v>0</v>
      </c>
      <c r="AM47" s="121">
        <f t="shared" si="6"/>
        <v>0</v>
      </c>
      <c r="AN47" s="121">
        <f t="shared" si="6"/>
        <v>0</v>
      </c>
      <c r="AO47" s="121">
        <f t="shared" si="6"/>
        <v>0</v>
      </c>
      <c r="AP47" s="121">
        <f t="shared" si="6"/>
        <v>0</v>
      </c>
      <c r="AQ47" s="121">
        <f t="shared" si="6"/>
        <v>0</v>
      </c>
    </row>
    <row r="48" spans="1:43" ht="15" hidden="1" customHeight="1" outlineLevel="1" x14ac:dyDescent="0.15">
      <c r="A48" s="103">
        <v>31</v>
      </c>
      <c r="B48" s="137"/>
      <c r="C48" s="130"/>
      <c r="D48" s="129"/>
      <c r="E48" s="129"/>
      <c r="F48" s="129"/>
      <c r="G48" s="108" t="str">
        <f t="shared" si="0"/>
        <v>-</v>
      </c>
      <c r="H48" s="138" t="str">
        <f t="shared" si="1"/>
        <v>-</v>
      </c>
      <c r="I48" s="139"/>
      <c r="J48" s="135"/>
      <c r="K48" s="136" t="s">
        <v>637</v>
      </c>
      <c r="L48" s="126"/>
      <c r="M48" s="113"/>
      <c r="N48" s="113"/>
      <c r="O48" s="113"/>
      <c r="P48" s="113"/>
      <c r="Q48" s="113"/>
      <c r="R48" s="113"/>
      <c r="S48" s="113"/>
      <c r="T48" s="113"/>
      <c r="U48" s="114"/>
      <c r="V48" s="127">
        <f t="shared" si="7"/>
        <v>0</v>
      </c>
      <c r="W48" s="127">
        <f t="shared" si="7"/>
        <v>0</v>
      </c>
      <c r="X48" s="127">
        <f t="shared" si="7"/>
        <v>0</v>
      </c>
      <c r="Y48" s="127">
        <f t="shared" si="7"/>
        <v>0</v>
      </c>
      <c r="Z48" s="127">
        <f t="shared" si="7"/>
        <v>0</v>
      </c>
      <c r="AA48" s="118">
        <f t="shared" si="7"/>
        <v>0</v>
      </c>
      <c r="AB48" s="119" t="str">
        <f t="shared" si="3"/>
        <v/>
      </c>
      <c r="AC48" s="60"/>
      <c r="AD48" s="89" t="str">
        <f t="shared" si="4"/>
        <v/>
      </c>
      <c r="AE48" s="89" t="str">
        <f t="shared" si="4"/>
        <v/>
      </c>
      <c r="AF48" s="89" t="str">
        <f t="shared" si="4"/>
        <v/>
      </c>
      <c r="AG48" s="89" t="str">
        <f t="shared" si="4"/>
        <v/>
      </c>
      <c r="AH48" s="89" t="str">
        <f t="shared" si="4"/>
        <v/>
      </c>
      <c r="AI48" s="89" t="str">
        <f t="shared" si="4"/>
        <v/>
      </c>
      <c r="AJ48" s="120" t="str">
        <f t="shared" si="5"/>
        <v>-</v>
      </c>
      <c r="AK48" s="120" t="str">
        <f t="shared" si="5"/>
        <v>-</v>
      </c>
      <c r="AL48" s="121">
        <f t="shared" si="6"/>
        <v>0</v>
      </c>
      <c r="AM48" s="121">
        <f t="shared" si="6"/>
        <v>0</v>
      </c>
      <c r="AN48" s="121">
        <f t="shared" si="6"/>
        <v>0</v>
      </c>
      <c r="AO48" s="121">
        <f t="shared" si="6"/>
        <v>0</v>
      </c>
      <c r="AP48" s="121">
        <f t="shared" si="6"/>
        <v>0</v>
      </c>
      <c r="AQ48" s="121">
        <f t="shared" si="6"/>
        <v>0</v>
      </c>
    </row>
    <row r="49" spans="1:43" ht="15" hidden="1" customHeight="1" outlineLevel="1" x14ac:dyDescent="0.15">
      <c r="A49" s="103">
        <v>32</v>
      </c>
      <c r="B49" s="137"/>
      <c r="C49" s="130"/>
      <c r="D49" s="129"/>
      <c r="E49" s="129"/>
      <c r="F49" s="129"/>
      <c r="G49" s="108" t="str">
        <f t="shared" si="0"/>
        <v>-</v>
      </c>
      <c r="H49" s="138" t="str">
        <f t="shared" si="1"/>
        <v>-</v>
      </c>
      <c r="I49" s="139"/>
      <c r="J49" s="135"/>
      <c r="K49" s="136" t="s">
        <v>637</v>
      </c>
      <c r="L49" s="126"/>
      <c r="M49" s="113"/>
      <c r="N49" s="113"/>
      <c r="O49" s="113"/>
      <c r="P49" s="113"/>
      <c r="Q49" s="113"/>
      <c r="R49" s="113"/>
      <c r="S49" s="113"/>
      <c r="T49" s="113"/>
      <c r="U49" s="114"/>
      <c r="V49" s="127">
        <f t="shared" si="7"/>
        <v>0</v>
      </c>
      <c r="W49" s="127">
        <f t="shared" si="7"/>
        <v>0</v>
      </c>
      <c r="X49" s="127">
        <f t="shared" si="7"/>
        <v>0</v>
      </c>
      <c r="Y49" s="127">
        <f t="shared" si="7"/>
        <v>0</v>
      </c>
      <c r="Z49" s="127">
        <f t="shared" si="7"/>
        <v>0</v>
      </c>
      <c r="AA49" s="118">
        <f t="shared" si="7"/>
        <v>0</v>
      </c>
      <c r="AB49" s="119" t="str">
        <f t="shared" si="3"/>
        <v/>
      </c>
      <c r="AC49" s="60"/>
      <c r="AD49" s="89" t="str">
        <f t="shared" si="4"/>
        <v/>
      </c>
      <c r="AE49" s="89" t="str">
        <f t="shared" si="4"/>
        <v/>
      </c>
      <c r="AF49" s="89" t="str">
        <f t="shared" si="4"/>
        <v/>
      </c>
      <c r="AG49" s="89" t="str">
        <f t="shared" si="4"/>
        <v/>
      </c>
      <c r="AH49" s="89" t="str">
        <f t="shared" si="4"/>
        <v/>
      </c>
      <c r="AI49" s="89" t="str">
        <f t="shared" si="4"/>
        <v/>
      </c>
      <c r="AJ49" s="120" t="str">
        <f t="shared" si="5"/>
        <v>-</v>
      </c>
      <c r="AK49" s="120" t="str">
        <f t="shared" si="5"/>
        <v>-</v>
      </c>
      <c r="AL49" s="121">
        <f t="shared" si="6"/>
        <v>0</v>
      </c>
      <c r="AM49" s="121">
        <f t="shared" si="6"/>
        <v>0</v>
      </c>
      <c r="AN49" s="121">
        <f t="shared" si="6"/>
        <v>0</v>
      </c>
      <c r="AO49" s="121">
        <f t="shared" si="6"/>
        <v>0</v>
      </c>
      <c r="AP49" s="121">
        <f t="shared" si="6"/>
        <v>0</v>
      </c>
      <c r="AQ49" s="121">
        <f t="shared" si="6"/>
        <v>0</v>
      </c>
    </row>
    <row r="50" spans="1:43" ht="15" hidden="1" customHeight="1" outlineLevel="1" x14ac:dyDescent="0.15">
      <c r="A50" s="103">
        <v>33</v>
      </c>
      <c r="B50" s="137"/>
      <c r="C50" s="130"/>
      <c r="D50" s="129"/>
      <c r="E50" s="129"/>
      <c r="F50" s="129"/>
      <c r="G50" s="108" t="str">
        <f t="shared" si="0"/>
        <v>-</v>
      </c>
      <c r="H50" s="138" t="str">
        <f t="shared" si="1"/>
        <v>-</v>
      </c>
      <c r="I50" s="139"/>
      <c r="J50" s="135"/>
      <c r="K50" s="136" t="s">
        <v>637</v>
      </c>
      <c r="L50" s="126"/>
      <c r="M50" s="113"/>
      <c r="N50" s="113"/>
      <c r="O50" s="113"/>
      <c r="P50" s="113"/>
      <c r="Q50" s="113"/>
      <c r="R50" s="113"/>
      <c r="S50" s="113"/>
      <c r="T50" s="113"/>
      <c r="U50" s="114"/>
      <c r="V50" s="127">
        <f t="shared" si="7"/>
        <v>0</v>
      </c>
      <c r="W50" s="127">
        <f t="shared" si="7"/>
        <v>0</v>
      </c>
      <c r="X50" s="127">
        <f t="shared" si="7"/>
        <v>0</v>
      </c>
      <c r="Y50" s="127">
        <f t="shared" si="7"/>
        <v>0</v>
      </c>
      <c r="Z50" s="127">
        <f t="shared" si="7"/>
        <v>0</v>
      </c>
      <c r="AA50" s="118">
        <f t="shared" si="7"/>
        <v>0</v>
      </c>
      <c r="AB50" s="119" t="str">
        <f t="shared" si="3"/>
        <v/>
      </c>
      <c r="AC50" s="60"/>
      <c r="AD50" s="89" t="str">
        <f t="shared" ref="AD50:AI81" si="8">IF(M50=0,"",$D50&amp;AD$15)</f>
        <v/>
      </c>
      <c r="AE50" s="89" t="str">
        <f t="shared" si="8"/>
        <v/>
      </c>
      <c r="AF50" s="89" t="str">
        <f t="shared" si="8"/>
        <v/>
      </c>
      <c r="AG50" s="89" t="str">
        <f t="shared" si="8"/>
        <v/>
      </c>
      <c r="AH50" s="89" t="str">
        <f t="shared" si="8"/>
        <v/>
      </c>
      <c r="AI50" s="89" t="str">
        <f t="shared" si="8"/>
        <v/>
      </c>
      <c r="AJ50" s="120" t="str">
        <f t="shared" ref="AJ50:AK81" si="9">G50</f>
        <v>-</v>
      </c>
      <c r="AK50" s="120" t="str">
        <f t="shared" si="9"/>
        <v>-</v>
      </c>
      <c r="AL50" s="121">
        <f t="shared" ref="AL50:AQ81" si="10">V50</f>
        <v>0</v>
      </c>
      <c r="AM50" s="121">
        <f t="shared" si="10"/>
        <v>0</v>
      </c>
      <c r="AN50" s="121">
        <f t="shared" si="10"/>
        <v>0</v>
      </c>
      <c r="AO50" s="121">
        <f t="shared" si="10"/>
        <v>0</v>
      </c>
      <c r="AP50" s="121">
        <f t="shared" si="10"/>
        <v>0</v>
      </c>
      <c r="AQ50" s="121">
        <f t="shared" si="10"/>
        <v>0</v>
      </c>
    </row>
    <row r="51" spans="1:43" ht="15" hidden="1" customHeight="1" outlineLevel="1" x14ac:dyDescent="0.15">
      <c r="A51" s="103">
        <v>34</v>
      </c>
      <c r="B51" s="137"/>
      <c r="C51" s="130"/>
      <c r="D51" s="129"/>
      <c r="E51" s="129"/>
      <c r="F51" s="129"/>
      <c r="G51" s="108" t="str">
        <f t="shared" si="0"/>
        <v>-</v>
      </c>
      <c r="H51" s="138" t="str">
        <f t="shared" si="1"/>
        <v>-</v>
      </c>
      <c r="I51" s="139"/>
      <c r="J51" s="135"/>
      <c r="K51" s="136" t="s">
        <v>637</v>
      </c>
      <c r="L51" s="126"/>
      <c r="M51" s="113"/>
      <c r="N51" s="113"/>
      <c r="O51" s="113"/>
      <c r="P51" s="113"/>
      <c r="Q51" s="113"/>
      <c r="R51" s="113"/>
      <c r="S51" s="113"/>
      <c r="T51" s="113"/>
      <c r="U51" s="114"/>
      <c r="V51" s="127">
        <f t="shared" si="7"/>
        <v>0</v>
      </c>
      <c r="W51" s="127">
        <f t="shared" si="7"/>
        <v>0</v>
      </c>
      <c r="X51" s="127">
        <f t="shared" si="7"/>
        <v>0</v>
      </c>
      <c r="Y51" s="127">
        <f t="shared" si="7"/>
        <v>0</v>
      </c>
      <c r="Z51" s="127">
        <f t="shared" si="7"/>
        <v>0</v>
      </c>
      <c r="AA51" s="118">
        <f t="shared" si="7"/>
        <v>0</v>
      </c>
      <c r="AB51" s="119" t="str">
        <f t="shared" si="3"/>
        <v/>
      </c>
      <c r="AC51" s="60"/>
      <c r="AD51" s="89" t="str">
        <f t="shared" si="8"/>
        <v/>
      </c>
      <c r="AE51" s="89" t="str">
        <f t="shared" si="8"/>
        <v/>
      </c>
      <c r="AF51" s="89" t="str">
        <f t="shared" si="8"/>
        <v/>
      </c>
      <c r="AG51" s="89" t="str">
        <f t="shared" si="8"/>
        <v/>
      </c>
      <c r="AH51" s="89" t="str">
        <f t="shared" si="8"/>
        <v/>
      </c>
      <c r="AI51" s="89" t="str">
        <f t="shared" si="8"/>
        <v/>
      </c>
      <c r="AJ51" s="120" t="str">
        <f t="shared" si="9"/>
        <v>-</v>
      </c>
      <c r="AK51" s="120" t="str">
        <f t="shared" si="9"/>
        <v>-</v>
      </c>
      <c r="AL51" s="121">
        <f t="shared" si="10"/>
        <v>0</v>
      </c>
      <c r="AM51" s="121">
        <f t="shared" si="10"/>
        <v>0</v>
      </c>
      <c r="AN51" s="121">
        <f t="shared" si="10"/>
        <v>0</v>
      </c>
      <c r="AO51" s="121">
        <f t="shared" si="10"/>
        <v>0</v>
      </c>
      <c r="AP51" s="121">
        <f t="shared" si="10"/>
        <v>0</v>
      </c>
      <c r="AQ51" s="121">
        <f t="shared" si="10"/>
        <v>0</v>
      </c>
    </row>
    <row r="52" spans="1:43" ht="15" hidden="1" customHeight="1" outlineLevel="1" x14ac:dyDescent="0.15">
      <c r="A52" s="103">
        <v>35</v>
      </c>
      <c r="B52" s="137"/>
      <c r="C52" s="130"/>
      <c r="D52" s="129"/>
      <c r="E52" s="129"/>
      <c r="F52" s="129"/>
      <c r="G52" s="108" t="str">
        <f t="shared" si="0"/>
        <v>-</v>
      </c>
      <c r="H52" s="138" t="str">
        <f t="shared" si="1"/>
        <v>-</v>
      </c>
      <c r="I52" s="139"/>
      <c r="J52" s="135"/>
      <c r="K52" s="136" t="s">
        <v>637</v>
      </c>
      <c r="L52" s="126"/>
      <c r="M52" s="113"/>
      <c r="N52" s="113"/>
      <c r="O52" s="113"/>
      <c r="P52" s="113"/>
      <c r="Q52" s="113"/>
      <c r="R52" s="113"/>
      <c r="S52" s="113"/>
      <c r="T52" s="113"/>
      <c r="U52" s="114"/>
      <c r="V52" s="127">
        <f t="shared" si="7"/>
        <v>0</v>
      </c>
      <c r="W52" s="127">
        <f t="shared" si="7"/>
        <v>0</v>
      </c>
      <c r="X52" s="127">
        <f t="shared" si="7"/>
        <v>0</v>
      </c>
      <c r="Y52" s="127">
        <f t="shared" si="7"/>
        <v>0</v>
      </c>
      <c r="Z52" s="127">
        <f t="shared" si="7"/>
        <v>0</v>
      </c>
      <c r="AA52" s="118">
        <f t="shared" si="7"/>
        <v>0</v>
      </c>
      <c r="AB52" s="119" t="str">
        <f t="shared" si="3"/>
        <v/>
      </c>
      <c r="AC52" s="60"/>
      <c r="AD52" s="89" t="str">
        <f t="shared" si="8"/>
        <v/>
      </c>
      <c r="AE52" s="89" t="str">
        <f t="shared" si="8"/>
        <v/>
      </c>
      <c r="AF52" s="89" t="str">
        <f t="shared" si="8"/>
        <v/>
      </c>
      <c r="AG52" s="89" t="str">
        <f t="shared" si="8"/>
        <v/>
      </c>
      <c r="AH52" s="89" t="str">
        <f t="shared" si="8"/>
        <v/>
      </c>
      <c r="AI52" s="89" t="str">
        <f t="shared" si="8"/>
        <v/>
      </c>
      <c r="AJ52" s="120" t="str">
        <f t="shared" si="9"/>
        <v>-</v>
      </c>
      <c r="AK52" s="120" t="str">
        <f t="shared" si="9"/>
        <v>-</v>
      </c>
      <c r="AL52" s="121">
        <f t="shared" si="10"/>
        <v>0</v>
      </c>
      <c r="AM52" s="121">
        <f t="shared" si="10"/>
        <v>0</v>
      </c>
      <c r="AN52" s="121">
        <f t="shared" si="10"/>
        <v>0</v>
      </c>
      <c r="AO52" s="121">
        <f t="shared" si="10"/>
        <v>0</v>
      </c>
      <c r="AP52" s="121">
        <f t="shared" si="10"/>
        <v>0</v>
      </c>
      <c r="AQ52" s="121">
        <f t="shared" si="10"/>
        <v>0</v>
      </c>
    </row>
    <row r="53" spans="1:43" ht="15" hidden="1" customHeight="1" outlineLevel="1" x14ac:dyDescent="0.15">
      <c r="A53" s="103">
        <v>36</v>
      </c>
      <c r="B53" s="137"/>
      <c r="C53" s="130"/>
      <c r="D53" s="129"/>
      <c r="E53" s="129"/>
      <c r="F53" s="129"/>
      <c r="G53" s="108" t="str">
        <f t="shared" si="0"/>
        <v>-</v>
      </c>
      <c r="H53" s="138" t="str">
        <f t="shared" si="1"/>
        <v>-</v>
      </c>
      <c r="I53" s="139"/>
      <c r="J53" s="135"/>
      <c r="K53" s="136" t="s">
        <v>637</v>
      </c>
      <c r="L53" s="126"/>
      <c r="M53" s="113"/>
      <c r="N53" s="113"/>
      <c r="O53" s="113"/>
      <c r="P53" s="113"/>
      <c r="Q53" s="113"/>
      <c r="R53" s="113"/>
      <c r="S53" s="113"/>
      <c r="T53" s="113"/>
      <c r="U53" s="114"/>
      <c r="V53" s="127">
        <f t="shared" si="7"/>
        <v>0</v>
      </c>
      <c r="W53" s="127">
        <f t="shared" si="7"/>
        <v>0</v>
      </c>
      <c r="X53" s="127">
        <f t="shared" si="7"/>
        <v>0</v>
      </c>
      <c r="Y53" s="127">
        <f t="shared" si="7"/>
        <v>0</v>
      </c>
      <c r="Z53" s="127">
        <f t="shared" si="7"/>
        <v>0</v>
      </c>
      <c r="AA53" s="118">
        <f t="shared" si="7"/>
        <v>0</v>
      </c>
      <c r="AB53" s="119" t="str">
        <f t="shared" si="3"/>
        <v/>
      </c>
      <c r="AC53" s="60"/>
      <c r="AD53" s="89" t="str">
        <f t="shared" si="8"/>
        <v/>
      </c>
      <c r="AE53" s="89" t="str">
        <f t="shared" si="8"/>
        <v/>
      </c>
      <c r="AF53" s="89" t="str">
        <f t="shared" si="8"/>
        <v/>
      </c>
      <c r="AG53" s="89" t="str">
        <f t="shared" si="8"/>
        <v/>
      </c>
      <c r="AH53" s="89" t="str">
        <f t="shared" si="8"/>
        <v/>
      </c>
      <c r="AI53" s="89" t="str">
        <f t="shared" si="8"/>
        <v/>
      </c>
      <c r="AJ53" s="120" t="str">
        <f t="shared" si="9"/>
        <v>-</v>
      </c>
      <c r="AK53" s="120" t="str">
        <f t="shared" si="9"/>
        <v>-</v>
      </c>
      <c r="AL53" s="121">
        <f t="shared" si="10"/>
        <v>0</v>
      </c>
      <c r="AM53" s="121">
        <f t="shared" si="10"/>
        <v>0</v>
      </c>
      <c r="AN53" s="121">
        <f t="shared" si="10"/>
        <v>0</v>
      </c>
      <c r="AO53" s="121">
        <f t="shared" si="10"/>
        <v>0</v>
      </c>
      <c r="AP53" s="121">
        <f t="shared" si="10"/>
        <v>0</v>
      </c>
      <c r="AQ53" s="121">
        <f t="shared" si="10"/>
        <v>0</v>
      </c>
    </row>
    <row r="54" spans="1:43" ht="15" hidden="1" customHeight="1" outlineLevel="1" x14ac:dyDescent="0.15">
      <c r="A54" s="103">
        <v>37</v>
      </c>
      <c r="B54" s="137"/>
      <c r="C54" s="130"/>
      <c r="D54" s="129"/>
      <c r="E54" s="129"/>
      <c r="F54" s="129"/>
      <c r="G54" s="108" t="str">
        <f t="shared" si="0"/>
        <v>-</v>
      </c>
      <c r="H54" s="138" t="str">
        <f t="shared" si="1"/>
        <v>-</v>
      </c>
      <c r="I54" s="139"/>
      <c r="J54" s="135"/>
      <c r="K54" s="136" t="s">
        <v>637</v>
      </c>
      <c r="L54" s="126"/>
      <c r="M54" s="113"/>
      <c r="N54" s="113"/>
      <c r="O54" s="113"/>
      <c r="P54" s="113"/>
      <c r="Q54" s="113"/>
      <c r="R54" s="113"/>
      <c r="S54" s="113"/>
      <c r="T54" s="113"/>
      <c r="U54" s="114"/>
      <c r="V54" s="127">
        <f t="shared" si="7"/>
        <v>0</v>
      </c>
      <c r="W54" s="127">
        <f t="shared" si="7"/>
        <v>0</v>
      </c>
      <c r="X54" s="127">
        <f t="shared" si="7"/>
        <v>0</v>
      </c>
      <c r="Y54" s="127">
        <f t="shared" si="7"/>
        <v>0</v>
      </c>
      <c r="Z54" s="127">
        <f t="shared" si="7"/>
        <v>0</v>
      </c>
      <c r="AA54" s="118">
        <f t="shared" si="7"/>
        <v>0</v>
      </c>
      <c r="AB54" s="119" t="str">
        <f t="shared" si="3"/>
        <v/>
      </c>
      <c r="AC54" s="60"/>
      <c r="AD54" s="89" t="str">
        <f t="shared" si="8"/>
        <v/>
      </c>
      <c r="AE54" s="89" t="str">
        <f t="shared" si="8"/>
        <v/>
      </c>
      <c r="AF54" s="89" t="str">
        <f t="shared" si="8"/>
        <v/>
      </c>
      <c r="AG54" s="89" t="str">
        <f t="shared" si="8"/>
        <v/>
      </c>
      <c r="AH54" s="89" t="str">
        <f t="shared" si="8"/>
        <v/>
      </c>
      <c r="AI54" s="89" t="str">
        <f t="shared" si="8"/>
        <v/>
      </c>
      <c r="AJ54" s="120" t="str">
        <f t="shared" si="9"/>
        <v>-</v>
      </c>
      <c r="AK54" s="120" t="str">
        <f t="shared" si="9"/>
        <v>-</v>
      </c>
      <c r="AL54" s="121">
        <f t="shared" si="10"/>
        <v>0</v>
      </c>
      <c r="AM54" s="121">
        <f t="shared" si="10"/>
        <v>0</v>
      </c>
      <c r="AN54" s="121">
        <f t="shared" si="10"/>
        <v>0</v>
      </c>
      <c r="AO54" s="121">
        <f t="shared" si="10"/>
        <v>0</v>
      </c>
      <c r="AP54" s="121">
        <f t="shared" si="10"/>
        <v>0</v>
      </c>
      <c r="AQ54" s="121">
        <f t="shared" si="10"/>
        <v>0</v>
      </c>
    </row>
    <row r="55" spans="1:43" ht="15" hidden="1" customHeight="1" outlineLevel="1" x14ac:dyDescent="0.15">
      <c r="A55" s="103">
        <v>38</v>
      </c>
      <c r="B55" s="137"/>
      <c r="C55" s="130"/>
      <c r="D55" s="129"/>
      <c r="E55" s="129"/>
      <c r="F55" s="129"/>
      <c r="G55" s="108" t="str">
        <f t="shared" si="0"/>
        <v>-</v>
      </c>
      <c r="H55" s="138" t="str">
        <f t="shared" si="1"/>
        <v>-</v>
      </c>
      <c r="I55" s="139"/>
      <c r="J55" s="135"/>
      <c r="K55" s="136" t="s">
        <v>637</v>
      </c>
      <c r="L55" s="126"/>
      <c r="M55" s="113"/>
      <c r="N55" s="113"/>
      <c r="O55" s="113"/>
      <c r="P55" s="113"/>
      <c r="Q55" s="113"/>
      <c r="R55" s="113"/>
      <c r="S55" s="113"/>
      <c r="T55" s="113"/>
      <c r="U55" s="114"/>
      <c r="V55" s="127">
        <f t="shared" si="7"/>
        <v>0</v>
      </c>
      <c r="W55" s="127">
        <f t="shared" si="7"/>
        <v>0</v>
      </c>
      <c r="X55" s="127">
        <f t="shared" si="7"/>
        <v>0</v>
      </c>
      <c r="Y55" s="127">
        <f t="shared" si="7"/>
        <v>0</v>
      </c>
      <c r="Z55" s="127">
        <f t="shared" si="7"/>
        <v>0</v>
      </c>
      <c r="AA55" s="118">
        <f t="shared" si="7"/>
        <v>0</v>
      </c>
      <c r="AB55" s="119" t="str">
        <f t="shared" si="3"/>
        <v/>
      </c>
      <c r="AC55" s="60"/>
      <c r="AD55" s="89" t="str">
        <f t="shared" si="8"/>
        <v/>
      </c>
      <c r="AE55" s="89" t="str">
        <f t="shared" si="8"/>
        <v/>
      </c>
      <c r="AF55" s="89" t="str">
        <f t="shared" si="8"/>
        <v/>
      </c>
      <c r="AG55" s="89" t="str">
        <f t="shared" si="8"/>
        <v/>
      </c>
      <c r="AH55" s="89" t="str">
        <f t="shared" si="8"/>
        <v/>
      </c>
      <c r="AI55" s="89" t="str">
        <f t="shared" si="8"/>
        <v/>
      </c>
      <c r="AJ55" s="120" t="str">
        <f t="shared" si="9"/>
        <v>-</v>
      </c>
      <c r="AK55" s="120" t="str">
        <f t="shared" si="9"/>
        <v>-</v>
      </c>
      <c r="AL55" s="121">
        <f t="shared" si="10"/>
        <v>0</v>
      </c>
      <c r="AM55" s="121">
        <f t="shared" si="10"/>
        <v>0</v>
      </c>
      <c r="AN55" s="121">
        <f t="shared" si="10"/>
        <v>0</v>
      </c>
      <c r="AO55" s="121">
        <f t="shared" si="10"/>
        <v>0</v>
      </c>
      <c r="AP55" s="121">
        <f t="shared" si="10"/>
        <v>0</v>
      </c>
      <c r="AQ55" s="121">
        <f t="shared" si="10"/>
        <v>0</v>
      </c>
    </row>
    <row r="56" spans="1:43" ht="15" hidden="1" customHeight="1" outlineLevel="1" x14ac:dyDescent="0.15">
      <c r="A56" s="103">
        <v>39</v>
      </c>
      <c r="B56" s="137"/>
      <c r="C56" s="130"/>
      <c r="D56" s="129"/>
      <c r="E56" s="129"/>
      <c r="F56" s="129"/>
      <c r="G56" s="108" t="str">
        <f t="shared" si="0"/>
        <v>-</v>
      </c>
      <c r="H56" s="138" t="str">
        <f t="shared" si="1"/>
        <v>-</v>
      </c>
      <c r="I56" s="139"/>
      <c r="J56" s="135"/>
      <c r="K56" s="136" t="s">
        <v>637</v>
      </c>
      <c r="L56" s="126"/>
      <c r="M56" s="113"/>
      <c r="N56" s="113"/>
      <c r="O56" s="113"/>
      <c r="P56" s="113"/>
      <c r="Q56" s="113"/>
      <c r="R56" s="113"/>
      <c r="S56" s="113"/>
      <c r="T56" s="113"/>
      <c r="U56" s="114"/>
      <c r="V56" s="127">
        <f t="shared" si="7"/>
        <v>0</v>
      </c>
      <c r="W56" s="127">
        <f t="shared" si="7"/>
        <v>0</v>
      </c>
      <c r="X56" s="127">
        <f t="shared" si="7"/>
        <v>0</v>
      </c>
      <c r="Y56" s="127">
        <f t="shared" si="7"/>
        <v>0</v>
      </c>
      <c r="Z56" s="127">
        <f t="shared" si="7"/>
        <v>0</v>
      </c>
      <c r="AA56" s="118">
        <f t="shared" si="7"/>
        <v>0</v>
      </c>
      <c r="AB56" s="119" t="str">
        <f t="shared" si="3"/>
        <v/>
      </c>
      <c r="AC56" s="60"/>
      <c r="AD56" s="89" t="str">
        <f t="shared" si="8"/>
        <v/>
      </c>
      <c r="AE56" s="89" t="str">
        <f t="shared" si="8"/>
        <v/>
      </c>
      <c r="AF56" s="89" t="str">
        <f t="shared" si="8"/>
        <v/>
      </c>
      <c r="AG56" s="89" t="str">
        <f t="shared" si="8"/>
        <v/>
      </c>
      <c r="AH56" s="89" t="str">
        <f t="shared" si="8"/>
        <v/>
      </c>
      <c r="AI56" s="89" t="str">
        <f t="shared" si="8"/>
        <v/>
      </c>
      <c r="AJ56" s="120" t="str">
        <f t="shared" si="9"/>
        <v>-</v>
      </c>
      <c r="AK56" s="120" t="str">
        <f t="shared" si="9"/>
        <v>-</v>
      </c>
      <c r="AL56" s="121">
        <f t="shared" si="10"/>
        <v>0</v>
      </c>
      <c r="AM56" s="121">
        <f t="shared" si="10"/>
        <v>0</v>
      </c>
      <c r="AN56" s="121">
        <f t="shared" si="10"/>
        <v>0</v>
      </c>
      <c r="AO56" s="121">
        <f t="shared" si="10"/>
        <v>0</v>
      </c>
      <c r="AP56" s="121">
        <f t="shared" si="10"/>
        <v>0</v>
      </c>
      <c r="AQ56" s="121">
        <f t="shared" si="10"/>
        <v>0</v>
      </c>
    </row>
    <row r="57" spans="1:43" ht="15" hidden="1" customHeight="1" outlineLevel="1" x14ac:dyDescent="0.15">
      <c r="A57" s="103">
        <v>40</v>
      </c>
      <c r="B57" s="137"/>
      <c r="C57" s="130"/>
      <c r="D57" s="129"/>
      <c r="E57" s="129"/>
      <c r="F57" s="129"/>
      <c r="G57" s="108" t="str">
        <f t="shared" si="0"/>
        <v>-</v>
      </c>
      <c r="H57" s="138" t="str">
        <f t="shared" si="1"/>
        <v>-</v>
      </c>
      <c r="I57" s="139"/>
      <c r="J57" s="135"/>
      <c r="K57" s="136" t="s">
        <v>637</v>
      </c>
      <c r="L57" s="126"/>
      <c r="M57" s="113"/>
      <c r="N57" s="113"/>
      <c r="O57" s="113"/>
      <c r="P57" s="113"/>
      <c r="Q57" s="113"/>
      <c r="R57" s="113"/>
      <c r="S57" s="113"/>
      <c r="T57" s="113"/>
      <c r="U57" s="114"/>
      <c r="V57" s="127">
        <f t="shared" si="7"/>
        <v>0</v>
      </c>
      <c r="W57" s="127">
        <f t="shared" si="7"/>
        <v>0</v>
      </c>
      <c r="X57" s="127">
        <f t="shared" si="7"/>
        <v>0</v>
      </c>
      <c r="Y57" s="127">
        <f t="shared" si="7"/>
        <v>0</v>
      </c>
      <c r="Z57" s="127">
        <f t="shared" si="7"/>
        <v>0</v>
      </c>
      <c r="AA57" s="118">
        <f t="shared" si="7"/>
        <v>0</v>
      </c>
      <c r="AB57" s="119" t="str">
        <f t="shared" si="3"/>
        <v/>
      </c>
      <c r="AC57" s="60"/>
      <c r="AD57" s="89" t="str">
        <f t="shared" si="8"/>
        <v/>
      </c>
      <c r="AE57" s="89" t="str">
        <f t="shared" si="8"/>
        <v/>
      </c>
      <c r="AF57" s="89" t="str">
        <f t="shared" si="8"/>
        <v/>
      </c>
      <c r="AG57" s="89" t="str">
        <f t="shared" si="8"/>
        <v/>
      </c>
      <c r="AH57" s="89" t="str">
        <f t="shared" si="8"/>
        <v/>
      </c>
      <c r="AI57" s="89" t="str">
        <f t="shared" si="8"/>
        <v/>
      </c>
      <c r="AJ57" s="120" t="str">
        <f t="shared" si="9"/>
        <v>-</v>
      </c>
      <c r="AK57" s="120" t="str">
        <f t="shared" si="9"/>
        <v>-</v>
      </c>
      <c r="AL57" s="121">
        <f t="shared" si="10"/>
        <v>0</v>
      </c>
      <c r="AM57" s="121">
        <f t="shared" si="10"/>
        <v>0</v>
      </c>
      <c r="AN57" s="121">
        <f t="shared" si="10"/>
        <v>0</v>
      </c>
      <c r="AO57" s="121">
        <f t="shared" si="10"/>
        <v>0</v>
      </c>
      <c r="AP57" s="121">
        <f t="shared" si="10"/>
        <v>0</v>
      </c>
      <c r="AQ57" s="121">
        <f t="shared" si="10"/>
        <v>0</v>
      </c>
    </row>
    <row r="58" spans="1:43" ht="15" hidden="1" customHeight="1" outlineLevel="1" x14ac:dyDescent="0.15">
      <c r="A58" s="103">
        <v>41</v>
      </c>
      <c r="B58" s="137"/>
      <c r="C58" s="130"/>
      <c r="D58" s="129"/>
      <c r="E58" s="129"/>
      <c r="F58" s="129"/>
      <c r="G58" s="108" t="str">
        <f t="shared" si="0"/>
        <v>-</v>
      </c>
      <c r="H58" s="138" t="str">
        <f t="shared" si="1"/>
        <v>-</v>
      </c>
      <c r="I58" s="139"/>
      <c r="J58" s="135"/>
      <c r="K58" s="136" t="s">
        <v>637</v>
      </c>
      <c r="L58" s="126"/>
      <c r="M58" s="113"/>
      <c r="N58" s="113"/>
      <c r="O58" s="113"/>
      <c r="P58" s="113"/>
      <c r="Q58" s="113"/>
      <c r="R58" s="113"/>
      <c r="S58" s="113"/>
      <c r="T58" s="113"/>
      <c r="U58" s="114"/>
      <c r="V58" s="127">
        <f t="shared" si="7"/>
        <v>0</v>
      </c>
      <c r="W58" s="127">
        <f t="shared" si="7"/>
        <v>0</v>
      </c>
      <c r="X58" s="127">
        <f t="shared" si="7"/>
        <v>0</v>
      </c>
      <c r="Y58" s="127">
        <f t="shared" si="7"/>
        <v>0</v>
      </c>
      <c r="Z58" s="127">
        <f t="shared" si="7"/>
        <v>0</v>
      </c>
      <c r="AA58" s="118">
        <f t="shared" si="7"/>
        <v>0</v>
      </c>
      <c r="AB58" s="119" t="str">
        <f t="shared" si="3"/>
        <v/>
      </c>
      <c r="AC58" s="60"/>
      <c r="AD58" s="89" t="str">
        <f t="shared" si="8"/>
        <v/>
      </c>
      <c r="AE58" s="89" t="str">
        <f t="shared" si="8"/>
        <v/>
      </c>
      <c r="AF58" s="89" t="str">
        <f t="shared" si="8"/>
        <v/>
      </c>
      <c r="AG58" s="89" t="str">
        <f t="shared" si="8"/>
        <v/>
      </c>
      <c r="AH58" s="89" t="str">
        <f t="shared" si="8"/>
        <v/>
      </c>
      <c r="AI58" s="89" t="str">
        <f t="shared" si="8"/>
        <v/>
      </c>
      <c r="AJ58" s="120" t="str">
        <f t="shared" si="9"/>
        <v>-</v>
      </c>
      <c r="AK58" s="120" t="str">
        <f t="shared" si="9"/>
        <v>-</v>
      </c>
      <c r="AL58" s="121">
        <f t="shared" si="10"/>
        <v>0</v>
      </c>
      <c r="AM58" s="121">
        <f t="shared" si="10"/>
        <v>0</v>
      </c>
      <c r="AN58" s="121">
        <f t="shared" si="10"/>
        <v>0</v>
      </c>
      <c r="AO58" s="121">
        <f t="shared" si="10"/>
        <v>0</v>
      </c>
      <c r="AP58" s="121">
        <f t="shared" si="10"/>
        <v>0</v>
      </c>
      <c r="AQ58" s="121">
        <f t="shared" si="10"/>
        <v>0</v>
      </c>
    </row>
    <row r="59" spans="1:43" ht="15" hidden="1" customHeight="1" outlineLevel="1" x14ac:dyDescent="0.15">
      <c r="A59" s="103">
        <v>42</v>
      </c>
      <c r="B59" s="137"/>
      <c r="C59" s="130"/>
      <c r="D59" s="129"/>
      <c r="E59" s="129"/>
      <c r="F59" s="129"/>
      <c r="G59" s="108" t="str">
        <f t="shared" si="0"/>
        <v>-</v>
      </c>
      <c r="H59" s="138" t="str">
        <f t="shared" si="1"/>
        <v>-</v>
      </c>
      <c r="I59" s="139"/>
      <c r="J59" s="135"/>
      <c r="K59" s="136" t="s">
        <v>637</v>
      </c>
      <c r="L59" s="126"/>
      <c r="M59" s="113"/>
      <c r="N59" s="113"/>
      <c r="O59" s="113"/>
      <c r="P59" s="113"/>
      <c r="Q59" s="113"/>
      <c r="R59" s="113"/>
      <c r="S59" s="113"/>
      <c r="T59" s="113"/>
      <c r="U59" s="114"/>
      <c r="V59" s="127">
        <f t="shared" si="7"/>
        <v>0</v>
      </c>
      <c r="W59" s="127">
        <f t="shared" si="7"/>
        <v>0</v>
      </c>
      <c r="X59" s="127">
        <f t="shared" si="7"/>
        <v>0</v>
      </c>
      <c r="Y59" s="127">
        <f t="shared" si="7"/>
        <v>0</v>
      </c>
      <c r="Z59" s="127">
        <f t="shared" si="7"/>
        <v>0</v>
      </c>
      <c r="AA59" s="118">
        <f t="shared" si="7"/>
        <v>0</v>
      </c>
      <c r="AB59" s="119" t="str">
        <f t="shared" si="3"/>
        <v/>
      </c>
      <c r="AC59" s="60"/>
      <c r="AD59" s="89" t="str">
        <f t="shared" si="8"/>
        <v/>
      </c>
      <c r="AE59" s="89" t="str">
        <f t="shared" si="8"/>
        <v/>
      </c>
      <c r="AF59" s="89" t="str">
        <f t="shared" si="8"/>
        <v/>
      </c>
      <c r="AG59" s="89" t="str">
        <f t="shared" si="8"/>
        <v/>
      </c>
      <c r="AH59" s="89" t="str">
        <f t="shared" si="8"/>
        <v/>
      </c>
      <c r="AI59" s="89" t="str">
        <f t="shared" si="8"/>
        <v/>
      </c>
      <c r="AJ59" s="120" t="str">
        <f t="shared" si="9"/>
        <v>-</v>
      </c>
      <c r="AK59" s="120" t="str">
        <f t="shared" si="9"/>
        <v>-</v>
      </c>
      <c r="AL59" s="121">
        <f t="shared" si="10"/>
        <v>0</v>
      </c>
      <c r="AM59" s="121">
        <f t="shared" si="10"/>
        <v>0</v>
      </c>
      <c r="AN59" s="121">
        <f t="shared" si="10"/>
        <v>0</v>
      </c>
      <c r="AO59" s="121">
        <f t="shared" si="10"/>
        <v>0</v>
      </c>
      <c r="AP59" s="121">
        <f t="shared" si="10"/>
        <v>0</v>
      </c>
      <c r="AQ59" s="121">
        <f t="shared" si="10"/>
        <v>0</v>
      </c>
    </row>
    <row r="60" spans="1:43" ht="15" hidden="1" customHeight="1" outlineLevel="1" x14ac:dyDescent="0.15">
      <c r="A60" s="103">
        <v>43</v>
      </c>
      <c r="B60" s="137"/>
      <c r="C60" s="140"/>
      <c r="D60" s="137"/>
      <c r="E60" s="137"/>
      <c r="F60" s="137"/>
      <c r="G60" s="108" t="str">
        <f t="shared" si="0"/>
        <v>-</v>
      </c>
      <c r="H60" s="138" t="str">
        <f t="shared" si="1"/>
        <v>-</v>
      </c>
      <c r="I60" s="139"/>
      <c r="J60" s="125"/>
      <c r="K60" s="112" t="s">
        <v>637</v>
      </c>
      <c r="L60" s="126"/>
      <c r="M60" s="113"/>
      <c r="N60" s="113"/>
      <c r="O60" s="113"/>
      <c r="P60" s="113"/>
      <c r="Q60" s="113"/>
      <c r="R60" s="113"/>
      <c r="S60" s="113"/>
      <c r="T60" s="113"/>
      <c r="U60" s="114"/>
      <c r="V60" s="127">
        <f t="shared" si="7"/>
        <v>0</v>
      </c>
      <c r="W60" s="127">
        <f t="shared" si="7"/>
        <v>0</v>
      </c>
      <c r="X60" s="127">
        <f t="shared" si="7"/>
        <v>0</v>
      </c>
      <c r="Y60" s="127">
        <f t="shared" si="7"/>
        <v>0</v>
      </c>
      <c r="Z60" s="127">
        <f t="shared" si="7"/>
        <v>0</v>
      </c>
      <c r="AA60" s="118">
        <f t="shared" si="7"/>
        <v>0</v>
      </c>
      <c r="AB60" s="119" t="str">
        <f t="shared" si="3"/>
        <v/>
      </c>
      <c r="AC60" s="60"/>
      <c r="AD60" s="89" t="str">
        <f t="shared" si="8"/>
        <v/>
      </c>
      <c r="AE60" s="89" t="str">
        <f t="shared" si="8"/>
        <v/>
      </c>
      <c r="AF60" s="89" t="str">
        <f t="shared" si="8"/>
        <v/>
      </c>
      <c r="AG60" s="89" t="str">
        <f t="shared" si="8"/>
        <v/>
      </c>
      <c r="AH60" s="89" t="str">
        <f t="shared" si="8"/>
        <v/>
      </c>
      <c r="AI60" s="89" t="str">
        <f t="shared" si="8"/>
        <v/>
      </c>
      <c r="AJ60" s="120" t="str">
        <f t="shared" si="9"/>
        <v>-</v>
      </c>
      <c r="AK60" s="120" t="str">
        <f t="shared" si="9"/>
        <v>-</v>
      </c>
      <c r="AL60" s="121">
        <f t="shared" si="10"/>
        <v>0</v>
      </c>
      <c r="AM60" s="121">
        <f t="shared" si="10"/>
        <v>0</v>
      </c>
      <c r="AN60" s="121">
        <f t="shared" si="10"/>
        <v>0</v>
      </c>
      <c r="AO60" s="121">
        <f t="shared" si="10"/>
        <v>0</v>
      </c>
      <c r="AP60" s="121">
        <f t="shared" si="10"/>
        <v>0</v>
      </c>
      <c r="AQ60" s="121">
        <f t="shared" si="10"/>
        <v>0</v>
      </c>
    </row>
    <row r="61" spans="1:43" ht="15" hidden="1" customHeight="1" outlineLevel="1" x14ac:dyDescent="0.15">
      <c r="A61" s="103">
        <v>44</v>
      </c>
      <c r="B61" s="137"/>
      <c r="C61" s="130"/>
      <c r="D61" s="129"/>
      <c r="E61" s="129"/>
      <c r="F61" s="129"/>
      <c r="G61" s="108" t="str">
        <f t="shared" si="0"/>
        <v>-</v>
      </c>
      <c r="H61" s="138" t="str">
        <f t="shared" si="1"/>
        <v>-</v>
      </c>
      <c r="I61" s="139"/>
      <c r="J61" s="135"/>
      <c r="K61" s="136" t="s">
        <v>637</v>
      </c>
      <c r="L61" s="126"/>
      <c r="M61" s="113"/>
      <c r="N61" s="113"/>
      <c r="O61" s="113"/>
      <c r="P61" s="113"/>
      <c r="Q61" s="113"/>
      <c r="R61" s="113"/>
      <c r="S61" s="113"/>
      <c r="T61" s="113"/>
      <c r="U61" s="114"/>
      <c r="V61" s="127">
        <f t="shared" si="7"/>
        <v>0</v>
      </c>
      <c r="W61" s="127">
        <f t="shared" si="7"/>
        <v>0</v>
      </c>
      <c r="X61" s="127">
        <f t="shared" si="7"/>
        <v>0</v>
      </c>
      <c r="Y61" s="127">
        <f t="shared" si="7"/>
        <v>0</v>
      </c>
      <c r="Z61" s="127">
        <f t="shared" si="7"/>
        <v>0</v>
      </c>
      <c r="AA61" s="118">
        <f t="shared" si="7"/>
        <v>0</v>
      </c>
      <c r="AB61" s="119" t="str">
        <f t="shared" si="3"/>
        <v/>
      </c>
      <c r="AC61" s="60"/>
      <c r="AD61" s="89" t="str">
        <f t="shared" si="8"/>
        <v/>
      </c>
      <c r="AE61" s="89" t="str">
        <f t="shared" si="8"/>
        <v/>
      </c>
      <c r="AF61" s="89" t="str">
        <f t="shared" si="8"/>
        <v/>
      </c>
      <c r="AG61" s="89" t="str">
        <f t="shared" si="8"/>
        <v/>
      </c>
      <c r="AH61" s="89" t="str">
        <f t="shared" si="8"/>
        <v/>
      </c>
      <c r="AI61" s="89" t="str">
        <f t="shared" si="8"/>
        <v/>
      </c>
      <c r="AJ61" s="120" t="str">
        <f t="shared" si="9"/>
        <v>-</v>
      </c>
      <c r="AK61" s="120" t="str">
        <f t="shared" si="9"/>
        <v>-</v>
      </c>
      <c r="AL61" s="121">
        <f t="shared" si="10"/>
        <v>0</v>
      </c>
      <c r="AM61" s="121">
        <f t="shared" si="10"/>
        <v>0</v>
      </c>
      <c r="AN61" s="121">
        <f t="shared" si="10"/>
        <v>0</v>
      </c>
      <c r="AO61" s="121">
        <f t="shared" si="10"/>
        <v>0</v>
      </c>
      <c r="AP61" s="121">
        <f t="shared" si="10"/>
        <v>0</v>
      </c>
      <c r="AQ61" s="121">
        <f t="shared" si="10"/>
        <v>0</v>
      </c>
    </row>
    <row r="62" spans="1:43" ht="15" hidden="1" customHeight="1" outlineLevel="1" x14ac:dyDescent="0.15">
      <c r="A62" s="103">
        <v>45</v>
      </c>
      <c r="B62" s="137"/>
      <c r="C62" s="130"/>
      <c r="D62" s="129"/>
      <c r="E62" s="129"/>
      <c r="F62" s="129"/>
      <c r="G62" s="108" t="str">
        <f t="shared" si="0"/>
        <v>-</v>
      </c>
      <c r="H62" s="138" t="str">
        <f t="shared" si="1"/>
        <v>-</v>
      </c>
      <c r="I62" s="139"/>
      <c r="J62" s="135"/>
      <c r="K62" s="136" t="s">
        <v>637</v>
      </c>
      <c r="L62" s="126"/>
      <c r="M62" s="113"/>
      <c r="N62" s="113"/>
      <c r="O62" s="113"/>
      <c r="P62" s="113"/>
      <c r="Q62" s="113"/>
      <c r="R62" s="113"/>
      <c r="S62" s="113"/>
      <c r="T62" s="113"/>
      <c r="U62" s="114"/>
      <c r="V62" s="127">
        <f t="shared" si="7"/>
        <v>0</v>
      </c>
      <c r="W62" s="127">
        <f t="shared" si="7"/>
        <v>0</v>
      </c>
      <c r="X62" s="127">
        <f t="shared" si="7"/>
        <v>0</v>
      </c>
      <c r="Y62" s="127">
        <f t="shared" si="7"/>
        <v>0</v>
      </c>
      <c r="Z62" s="127">
        <f t="shared" si="7"/>
        <v>0</v>
      </c>
      <c r="AA62" s="118">
        <f t="shared" si="7"/>
        <v>0</v>
      </c>
      <c r="AB62" s="119" t="str">
        <f t="shared" si="3"/>
        <v/>
      </c>
      <c r="AC62" s="60"/>
      <c r="AD62" s="89" t="str">
        <f t="shared" si="8"/>
        <v/>
      </c>
      <c r="AE62" s="89" t="str">
        <f t="shared" si="8"/>
        <v/>
      </c>
      <c r="AF62" s="89" t="str">
        <f t="shared" si="8"/>
        <v/>
      </c>
      <c r="AG62" s="89" t="str">
        <f t="shared" si="8"/>
        <v/>
      </c>
      <c r="AH62" s="89" t="str">
        <f t="shared" si="8"/>
        <v/>
      </c>
      <c r="AI62" s="89" t="str">
        <f t="shared" si="8"/>
        <v/>
      </c>
      <c r="AJ62" s="120" t="str">
        <f t="shared" si="9"/>
        <v>-</v>
      </c>
      <c r="AK62" s="120" t="str">
        <f t="shared" si="9"/>
        <v>-</v>
      </c>
      <c r="AL62" s="121">
        <f t="shared" si="10"/>
        <v>0</v>
      </c>
      <c r="AM62" s="121">
        <f t="shared" si="10"/>
        <v>0</v>
      </c>
      <c r="AN62" s="121">
        <f t="shared" si="10"/>
        <v>0</v>
      </c>
      <c r="AO62" s="121">
        <f t="shared" si="10"/>
        <v>0</v>
      </c>
      <c r="AP62" s="121">
        <f t="shared" si="10"/>
        <v>0</v>
      </c>
      <c r="AQ62" s="121">
        <f t="shared" si="10"/>
        <v>0</v>
      </c>
    </row>
    <row r="63" spans="1:43" ht="15" hidden="1" customHeight="1" outlineLevel="1" x14ac:dyDescent="0.15">
      <c r="A63" s="103">
        <v>46</v>
      </c>
      <c r="B63" s="137"/>
      <c r="C63" s="130"/>
      <c r="D63" s="129"/>
      <c r="E63" s="129"/>
      <c r="F63" s="129"/>
      <c r="G63" s="108" t="str">
        <f t="shared" si="0"/>
        <v>-</v>
      </c>
      <c r="H63" s="138" t="str">
        <f t="shared" si="1"/>
        <v>-</v>
      </c>
      <c r="I63" s="139"/>
      <c r="J63" s="135"/>
      <c r="K63" s="136" t="s">
        <v>637</v>
      </c>
      <c r="L63" s="126"/>
      <c r="M63" s="113"/>
      <c r="N63" s="113"/>
      <c r="O63" s="113"/>
      <c r="P63" s="113"/>
      <c r="Q63" s="113"/>
      <c r="R63" s="113"/>
      <c r="S63" s="113"/>
      <c r="T63" s="113"/>
      <c r="U63" s="114"/>
      <c r="V63" s="127">
        <f t="shared" si="7"/>
        <v>0</v>
      </c>
      <c r="W63" s="127">
        <f t="shared" si="7"/>
        <v>0</v>
      </c>
      <c r="X63" s="127">
        <f t="shared" si="7"/>
        <v>0</v>
      </c>
      <c r="Y63" s="127">
        <f t="shared" si="7"/>
        <v>0</v>
      </c>
      <c r="Z63" s="127">
        <f t="shared" si="7"/>
        <v>0</v>
      </c>
      <c r="AA63" s="118">
        <f t="shared" si="7"/>
        <v>0</v>
      </c>
      <c r="AB63" s="119" t="str">
        <f t="shared" si="3"/>
        <v/>
      </c>
      <c r="AC63" s="60"/>
      <c r="AD63" s="89" t="str">
        <f t="shared" si="8"/>
        <v/>
      </c>
      <c r="AE63" s="89" t="str">
        <f t="shared" si="8"/>
        <v/>
      </c>
      <c r="AF63" s="89" t="str">
        <f t="shared" si="8"/>
        <v/>
      </c>
      <c r="AG63" s="89" t="str">
        <f t="shared" si="8"/>
        <v/>
      </c>
      <c r="AH63" s="89" t="str">
        <f t="shared" si="8"/>
        <v/>
      </c>
      <c r="AI63" s="89" t="str">
        <f t="shared" si="8"/>
        <v/>
      </c>
      <c r="AJ63" s="120" t="str">
        <f t="shared" si="9"/>
        <v>-</v>
      </c>
      <c r="AK63" s="120" t="str">
        <f t="shared" si="9"/>
        <v>-</v>
      </c>
      <c r="AL63" s="121">
        <f t="shared" si="10"/>
        <v>0</v>
      </c>
      <c r="AM63" s="121">
        <f t="shared" si="10"/>
        <v>0</v>
      </c>
      <c r="AN63" s="121">
        <f t="shared" si="10"/>
        <v>0</v>
      </c>
      <c r="AO63" s="121">
        <f t="shared" si="10"/>
        <v>0</v>
      </c>
      <c r="AP63" s="121">
        <f t="shared" si="10"/>
        <v>0</v>
      </c>
      <c r="AQ63" s="121">
        <f t="shared" si="10"/>
        <v>0</v>
      </c>
    </row>
    <row r="64" spans="1:43" ht="15" hidden="1" customHeight="1" outlineLevel="1" x14ac:dyDescent="0.15">
      <c r="A64" s="103">
        <v>47</v>
      </c>
      <c r="B64" s="137"/>
      <c r="C64" s="130"/>
      <c r="D64" s="129"/>
      <c r="E64" s="129"/>
      <c r="F64" s="129"/>
      <c r="G64" s="108" t="str">
        <f t="shared" si="0"/>
        <v>-</v>
      </c>
      <c r="H64" s="138" t="str">
        <f t="shared" si="1"/>
        <v>-</v>
      </c>
      <c r="I64" s="139"/>
      <c r="J64" s="135"/>
      <c r="K64" s="136" t="s">
        <v>637</v>
      </c>
      <c r="L64" s="126"/>
      <c r="M64" s="113"/>
      <c r="N64" s="113"/>
      <c r="O64" s="113"/>
      <c r="P64" s="113"/>
      <c r="Q64" s="113"/>
      <c r="R64" s="113"/>
      <c r="S64" s="113"/>
      <c r="T64" s="113"/>
      <c r="U64" s="114"/>
      <c r="V64" s="127">
        <f t="shared" si="7"/>
        <v>0</v>
      </c>
      <c r="W64" s="127">
        <f t="shared" si="7"/>
        <v>0</v>
      </c>
      <c r="X64" s="127">
        <f t="shared" si="7"/>
        <v>0</v>
      </c>
      <c r="Y64" s="127">
        <f t="shared" si="7"/>
        <v>0</v>
      </c>
      <c r="Z64" s="127">
        <f t="shared" si="7"/>
        <v>0</v>
      </c>
      <c r="AA64" s="118">
        <f t="shared" si="7"/>
        <v>0</v>
      </c>
      <c r="AB64" s="119" t="str">
        <f t="shared" si="3"/>
        <v/>
      </c>
      <c r="AC64" s="60"/>
      <c r="AD64" s="89" t="str">
        <f t="shared" si="8"/>
        <v/>
      </c>
      <c r="AE64" s="89" t="str">
        <f t="shared" si="8"/>
        <v/>
      </c>
      <c r="AF64" s="89" t="str">
        <f t="shared" si="8"/>
        <v/>
      </c>
      <c r="AG64" s="89" t="str">
        <f t="shared" si="8"/>
        <v/>
      </c>
      <c r="AH64" s="89" t="str">
        <f t="shared" si="8"/>
        <v/>
      </c>
      <c r="AI64" s="89" t="str">
        <f t="shared" si="8"/>
        <v/>
      </c>
      <c r="AJ64" s="120" t="str">
        <f t="shared" si="9"/>
        <v>-</v>
      </c>
      <c r="AK64" s="120" t="str">
        <f t="shared" si="9"/>
        <v>-</v>
      </c>
      <c r="AL64" s="121">
        <f t="shared" si="10"/>
        <v>0</v>
      </c>
      <c r="AM64" s="121">
        <f t="shared" si="10"/>
        <v>0</v>
      </c>
      <c r="AN64" s="121">
        <f t="shared" si="10"/>
        <v>0</v>
      </c>
      <c r="AO64" s="121">
        <f t="shared" si="10"/>
        <v>0</v>
      </c>
      <c r="AP64" s="121">
        <f t="shared" si="10"/>
        <v>0</v>
      </c>
      <c r="AQ64" s="121">
        <f t="shared" si="10"/>
        <v>0</v>
      </c>
    </row>
    <row r="65" spans="1:43" ht="15" hidden="1" customHeight="1" outlineLevel="1" x14ac:dyDescent="0.15">
      <c r="A65" s="103">
        <v>48</v>
      </c>
      <c r="B65" s="137"/>
      <c r="C65" s="130"/>
      <c r="D65" s="129"/>
      <c r="E65" s="129"/>
      <c r="F65" s="129"/>
      <c r="G65" s="108" t="str">
        <f t="shared" si="0"/>
        <v>-</v>
      </c>
      <c r="H65" s="138" t="str">
        <f t="shared" si="1"/>
        <v>-</v>
      </c>
      <c r="I65" s="139"/>
      <c r="J65" s="135"/>
      <c r="K65" s="136" t="s">
        <v>637</v>
      </c>
      <c r="L65" s="126"/>
      <c r="M65" s="113"/>
      <c r="N65" s="113"/>
      <c r="O65" s="113"/>
      <c r="P65" s="113"/>
      <c r="Q65" s="113"/>
      <c r="R65" s="113"/>
      <c r="S65" s="113"/>
      <c r="T65" s="113"/>
      <c r="U65" s="114"/>
      <c r="V65" s="127">
        <f t="shared" si="7"/>
        <v>0</v>
      </c>
      <c r="W65" s="127">
        <f t="shared" si="7"/>
        <v>0</v>
      </c>
      <c r="X65" s="127">
        <f t="shared" si="7"/>
        <v>0</v>
      </c>
      <c r="Y65" s="127">
        <f t="shared" si="7"/>
        <v>0</v>
      </c>
      <c r="Z65" s="127">
        <f t="shared" si="7"/>
        <v>0</v>
      </c>
      <c r="AA65" s="118">
        <f t="shared" si="7"/>
        <v>0</v>
      </c>
      <c r="AB65" s="119" t="str">
        <f t="shared" si="3"/>
        <v/>
      </c>
      <c r="AC65" s="60"/>
      <c r="AD65" s="89" t="str">
        <f t="shared" si="8"/>
        <v/>
      </c>
      <c r="AE65" s="89" t="str">
        <f t="shared" si="8"/>
        <v/>
      </c>
      <c r="AF65" s="89" t="str">
        <f t="shared" si="8"/>
        <v/>
      </c>
      <c r="AG65" s="89" t="str">
        <f t="shared" si="8"/>
        <v/>
      </c>
      <c r="AH65" s="89" t="str">
        <f t="shared" si="8"/>
        <v/>
      </c>
      <c r="AI65" s="89" t="str">
        <f t="shared" si="8"/>
        <v/>
      </c>
      <c r="AJ65" s="120" t="str">
        <f t="shared" si="9"/>
        <v>-</v>
      </c>
      <c r="AK65" s="120" t="str">
        <f t="shared" si="9"/>
        <v>-</v>
      </c>
      <c r="AL65" s="121">
        <f t="shared" si="10"/>
        <v>0</v>
      </c>
      <c r="AM65" s="121">
        <f t="shared" si="10"/>
        <v>0</v>
      </c>
      <c r="AN65" s="121">
        <f t="shared" si="10"/>
        <v>0</v>
      </c>
      <c r="AO65" s="121">
        <f t="shared" si="10"/>
        <v>0</v>
      </c>
      <c r="AP65" s="121">
        <f t="shared" si="10"/>
        <v>0</v>
      </c>
      <c r="AQ65" s="121">
        <f t="shared" si="10"/>
        <v>0</v>
      </c>
    </row>
    <row r="66" spans="1:43" ht="15" hidden="1" customHeight="1" outlineLevel="1" x14ac:dyDescent="0.15">
      <c r="A66" s="103">
        <v>49</v>
      </c>
      <c r="B66" s="137"/>
      <c r="C66" s="130"/>
      <c r="D66" s="129"/>
      <c r="E66" s="129"/>
      <c r="F66" s="129"/>
      <c r="G66" s="108" t="str">
        <f t="shared" si="0"/>
        <v>-</v>
      </c>
      <c r="H66" s="138" t="str">
        <f t="shared" si="1"/>
        <v>-</v>
      </c>
      <c r="I66" s="139"/>
      <c r="J66" s="135"/>
      <c r="K66" s="136" t="s">
        <v>637</v>
      </c>
      <c r="L66" s="126"/>
      <c r="M66" s="113"/>
      <c r="N66" s="113"/>
      <c r="O66" s="113"/>
      <c r="P66" s="113"/>
      <c r="Q66" s="113"/>
      <c r="R66" s="113"/>
      <c r="S66" s="113"/>
      <c r="T66" s="113"/>
      <c r="U66" s="114"/>
      <c r="V66" s="127">
        <f t="shared" si="7"/>
        <v>0</v>
      </c>
      <c r="W66" s="127">
        <f t="shared" si="7"/>
        <v>0</v>
      </c>
      <c r="X66" s="127">
        <f t="shared" si="7"/>
        <v>0</v>
      </c>
      <c r="Y66" s="127">
        <f t="shared" si="7"/>
        <v>0</v>
      </c>
      <c r="Z66" s="127">
        <f t="shared" si="7"/>
        <v>0</v>
      </c>
      <c r="AA66" s="118">
        <f t="shared" si="7"/>
        <v>0</v>
      </c>
      <c r="AB66" s="119" t="str">
        <f t="shared" si="3"/>
        <v/>
      </c>
      <c r="AC66" s="60"/>
      <c r="AD66" s="89" t="str">
        <f t="shared" si="8"/>
        <v/>
      </c>
      <c r="AE66" s="89" t="str">
        <f t="shared" si="8"/>
        <v/>
      </c>
      <c r="AF66" s="89" t="str">
        <f t="shared" si="8"/>
        <v/>
      </c>
      <c r="AG66" s="89" t="str">
        <f t="shared" si="8"/>
        <v/>
      </c>
      <c r="AH66" s="89" t="str">
        <f t="shared" si="8"/>
        <v/>
      </c>
      <c r="AI66" s="89" t="str">
        <f t="shared" si="8"/>
        <v/>
      </c>
      <c r="AJ66" s="120" t="str">
        <f t="shared" si="9"/>
        <v>-</v>
      </c>
      <c r="AK66" s="120" t="str">
        <f t="shared" si="9"/>
        <v>-</v>
      </c>
      <c r="AL66" s="121">
        <f t="shared" si="10"/>
        <v>0</v>
      </c>
      <c r="AM66" s="121">
        <f t="shared" si="10"/>
        <v>0</v>
      </c>
      <c r="AN66" s="121">
        <f t="shared" si="10"/>
        <v>0</v>
      </c>
      <c r="AO66" s="121">
        <f t="shared" si="10"/>
        <v>0</v>
      </c>
      <c r="AP66" s="121">
        <f t="shared" si="10"/>
        <v>0</v>
      </c>
      <c r="AQ66" s="121">
        <f t="shared" si="10"/>
        <v>0</v>
      </c>
    </row>
    <row r="67" spans="1:43" ht="15" hidden="1" customHeight="1" outlineLevel="1" x14ac:dyDescent="0.15">
      <c r="A67" s="103">
        <v>50</v>
      </c>
      <c r="B67" s="137"/>
      <c r="C67" s="130"/>
      <c r="D67" s="129"/>
      <c r="E67" s="129"/>
      <c r="F67" s="129"/>
      <c r="G67" s="108" t="str">
        <f t="shared" si="0"/>
        <v>-</v>
      </c>
      <c r="H67" s="138" t="str">
        <f t="shared" si="1"/>
        <v>-</v>
      </c>
      <c r="I67" s="139"/>
      <c r="J67" s="135"/>
      <c r="K67" s="136" t="s">
        <v>637</v>
      </c>
      <c r="L67" s="126"/>
      <c r="M67" s="113"/>
      <c r="N67" s="113"/>
      <c r="O67" s="113"/>
      <c r="P67" s="113"/>
      <c r="Q67" s="113"/>
      <c r="R67" s="113"/>
      <c r="S67" s="113"/>
      <c r="T67" s="113"/>
      <c r="U67" s="114"/>
      <c r="V67" s="127">
        <f t="shared" si="7"/>
        <v>0</v>
      </c>
      <c r="W67" s="127">
        <f t="shared" si="7"/>
        <v>0</v>
      </c>
      <c r="X67" s="127">
        <f t="shared" si="7"/>
        <v>0</v>
      </c>
      <c r="Y67" s="127">
        <f t="shared" si="7"/>
        <v>0</v>
      </c>
      <c r="Z67" s="127">
        <f t="shared" si="7"/>
        <v>0</v>
      </c>
      <c r="AA67" s="118">
        <f t="shared" si="7"/>
        <v>0</v>
      </c>
      <c r="AB67" s="119" t="str">
        <f t="shared" si="3"/>
        <v/>
      </c>
      <c r="AC67" s="60"/>
      <c r="AD67" s="89" t="str">
        <f t="shared" si="8"/>
        <v/>
      </c>
      <c r="AE67" s="89" t="str">
        <f t="shared" si="8"/>
        <v/>
      </c>
      <c r="AF67" s="89" t="str">
        <f t="shared" si="8"/>
        <v/>
      </c>
      <c r="AG67" s="89" t="str">
        <f t="shared" si="8"/>
        <v/>
      </c>
      <c r="AH67" s="89" t="str">
        <f t="shared" si="8"/>
        <v/>
      </c>
      <c r="AI67" s="89" t="str">
        <f t="shared" si="8"/>
        <v/>
      </c>
      <c r="AJ67" s="120" t="str">
        <f t="shared" si="9"/>
        <v>-</v>
      </c>
      <c r="AK67" s="120" t="str">
        <f t="shared" si="9"/>
        <v>-</v>
      </c>
      <c r="AL67" s="121">
        <f t="shared" si="10"/>
        <v>0</v>
      </c>
      <c r="AM67" s="121">
        <f t="shared" si="10"/>
        <v>0</v>
      </c>
      <c r="AN67" s="121">
        <f t="shared" si="10"/>
        <v>0</v>
      </c>
      <c r="AO67" s="121">
        <f t="shared" si="10"/>
        <v>0</v>
      </c>
      <c r="AP67" s="121">
        <f t="shared" si="10"/>
        <v>0</v>
      </c>
      <c r="AQ67" s="121">
        <f t="shared" si="10"/>
        <v>0</v>
      </c>
    </row>
    <row r="68" spans="1:43" ht="15" hidden="1" customHeight="1" outlineLevel="1" x14ac:dyDescent="0.15">
      <c r="A68" s="103">
        <v>51</v>
      </c>
      <c r="B68" s="137"/>
      <c r="C68" s="130"/>
      <c r="D68" s="129"/>
      <c r="E68" s="129"/>
      <c r="F68" s="129"/>
      <c r="G68" s="108" t="str">
        <f t="shared" si="0"/>
        <v>-</v>
      </c>
      <c r="H68" s="138" t="str">
        <f t="shared" si="1"/>
        <v>-</v>
      </c>
      <c r="I68" s="139"/>
      <c r="J68" s="135"/>
      <c r="K68" s="136" t="s">
        <v>637</v>
      </c>
      <c r="L68" s="126"/>
      <c r="M68" s="113"/>
      <c r="N68" s="113"/>
      <c r="O68" s="113"/>
      <c r="P68" s="113"/>
      <c r="Q68" s="113"/>
      <c r="R68" s="113"/>
      <c r="S68" s="113"/>
      <c r="T68" s="113"/>
      <c r="U68" s="114"/>
      <c r="V68" s="127">
        <f t="shared" si="7"/>
        <v>0</v>
      </c>
      <c r="W68" s="127">
        <f t="shared" si="7"/>
        <v>0</v>
      </c>
      <c r="X68" s="127">
        <f t="shared" si="7"/>
        <v>0</v>
      </c>
      <c r="Y68" s="127">
        <f t="shared" si="7"/>
        <v>0</v>
      </c>
      <c r="Z68" s="127">
        <f t="shared" si="7"/>
        <v>0</v>
      </c>
      <c r="AA68" s="118">
        <f t="shared" si="7"/>
        <v>0</v>
      </c>
      <c r="AB68" s="119" t="str">
        <f t="shared" si="3"/>
        <v/>
      </c>
      <c r="AC68" s="60"/>
      <c r="AD68" s="89" t="str">
        <f t="shared" si="8"/>
        <v/>
      </c>
      <c r="AE68" s="89" t="str">
        <f t="shared" si="8"/>
        <v/>
      </c>
      <c r="AF68" s="89" t="str">
        <f t="shared" si="8"/>
        <v/>
      </c>
      <c r="AG68" s="89" t="str">
        <f t="shared" si="8"/>
        <v/>
      </c>
      <c r="AH68" s="89" t="str">
        <f t="shared" si="8"/>
        <v/>
      </c>
      <c r="AI68" s="89" t="str">
        <f t="shared" si="8"/>
        <v/>
      </c>
      <c r="AJ68" s="120" t="str">
        <f t="shared" si="9"/>
        <v>-</v>
      </c>
      <c r="AK68" s="120" t="str">
        <f t="shared" si="9"/>
        <v>-</v>
      </c>
      <c r="AL68" s="121">
        <f t="shared" si="10"/>
        <v>0</v>
      </c>
      <c r="AM68" s="121">
        <f t="shared" si="10"/>
        <v>0</v>
      </c>
      <c r="AN68" s="121">
        <f t="shared" si="10"/>
        <v>0</v>
      </c>
      <c r="AO68" s="121">
        <f t="shared" si="10"/>
        <v>0</v>
      </c>
      <c r="AP68" s="121">
        <f t="shared" si="10"/>
        <v>0</v>
      </c>
      <c r="AQ68" s="121">
        <f t="shared" si="10"/>
        <v>0</v>
      </c>
    </row>
    <row r="69" spans="1:43" ht="15" hidden="1" customHeight="1" outlineLevel="1" x14ac:dyDescent="0.15">
      <c r="A69" s="103">
        <v>52</v>
      </c>
      <c r="B69" s="137"/>
      <c r="C69" s="130"/>
      <c r="D69" s="129"/>
      <c r="E69" s="129"/>
      <c r="F69" s="129"/>
      <c r="G69" s="108" t="str">
        <f t="shared" si="0"/>
        <v>-</v>
      </c>
      <c r="H69" s="138" t="str">
        <f t="shared" si="1"/>
        <v>-</v>
      </c>
      <c r="I69" s="139"/>
      <c r="J69" s="135"/>
      <c r="K69" s="136" t="s">
        <v>637</v>
      </c>
      <c r="L69" s="126"/>
      <c r="M69" s="113"/>
      <c r="N69" s="113"/>
      <c r="O69" s="113"/>
      <c r="P69" s="113"/>
      <c r="Q69" s="113"/>
      <c r="R69" s="113"/>
      <c r="S69" s="113"/>
      <c r="T69" s="113"/>
      <c r="U69" s="114"/>
      <c r="V69" s="127">
        <f t="shared" si="7"/>
        <v>0</v>
      </c>
      <c r="W69" s="127">
        <f t="shared" si="7"/>
        <v>0</v>
      </c>
      <c r="X69" s="127">
        <f t="shared" si="7"/>
        <v>0</v>
      </c>
      <c r="Y69" s="127">
        <f t="shared" si="7"/>
        <v>0</v>
      </c>
      <c r="Z69" s="127">
        <f t="shared" si="7"/>
        <v>0</v>
      </c>
      <c r="AA69" s="118">
        <f t="shared" si="7"/>
        <v>0</v>
      </c>
      <c r="AB69" s="119" t="str">
        <f t="shared" si="3"/>
        <v/>
      </c>
      <c r="AC69" s="60"/>
      <c r="AD69" s="89" t="str">
        <f t="shared" si="8"/>
        <v/>
      </c>
      <c r="AE69" s="89" t="str">
        <f t="shared" si="8"/>
        <v/>
      </c>
      <c r="AF69" s="89" t="str">
        <f t="shared" si="8"/>
        <v/>
      </c>
      <c r="AG69" s="89" t="str">
        <f t="shared" si="8"/>
        <v/>
      </c>
      <c r="AH69" s="89" t="str">
        <f t="shared" si="8"/>
        <v/>
      </c>
      <c r="AI69" s="89" t="str">
        <f t="shared" si="8"/>
        <v/>
      </c>
      <c r="AJ69" s="120" t="str">
        <f t="shared" si="9"/>
        <v>-</v>
      </c>
      <c r="AK69" s="120" t="str">
        <f t="shared" si="9"/>
        <v>-</v>
      </c>
      <c r="AL69" s="121">
        <f t="shared" si="10"/>
        <v>0</v>
      </c>
      <c r="AM69" s="121">
        <f t="shared" si="10"/>
        <v>0</v>
      </c>
      <c r="AN69" s="121">
        <f t="shared" si="10"/>
        <v>0</v>
      </c>
      <c r="AO69" s="121">
        <f t="shared" si="10"/>
        <v>0</v>
      </c>
      <c r="AP69" s="121">
        <f t="shared" si="10"/>
        <v>0</v>
      </c>
      <c r="AQ69" s="121">
        <f t="shared" si="10"/>
        <v>0</v>
      </c>
    </row>
    <row r="70" spans="1:43" ht="15" hidden="1" customHeight="1" outlineLevel="1" x14ac:dyDescent="0.15">
      <c r="A70" s="103">
        <v>53</v>
      </c>
      <c r="B70" s="137"/>
      <c r="C70" s="130"/>
      <c r="D70" s="129"/>
      <c r="E70" s="129"/>
      <c r="F70" s="129"/>
      <c r="G70" s="108" t="str">
        <f t="shared" si="0"/>
        <v>-</v>
      </c>
      <c r="H70" s="138" t="str">
        <f t="shared" si="1"/>
        <v>-</v>
      </c>
      <c r="I70" s="139"/>
      <c r="J70" s="135"/>
      <c r="K70" s="136" t="s">
        <v>637</v>
      </c>
      <c r="L70" s="126"/>
      <c r="M70" s="113"/>
      <c r="N70" s="113"/>
      <c r="O70" s="113"/>
      <c r="P70" s="113"/>
      <c r="Q70" s="113"/>
      <c r="R70" s="113"/>
      <c r="S70" s="113"/>
      <c r="T70" s="113"/>
      <c r="U70" s="114"/>
      <c r="V70" s="127">
        <f t="shared" si="7"/>
        <v>0</v>
      </c>
      <c r="W70" s="127">
        <f t="shared" si="7"/>
        <v>0</v>
      </c>
      <c r="X70" s="127">
        <f t="shared" si="7"/>
        <v>0</v>
      </c>
      <c r="Y70" s="127">
        <f t="shared" si="7"/>
        <v>0</v>
      </c>
      <c r="Z70" s="127">
        <f t="shared" si="7"/>
        <v>0</v>
      </c>
      <c r="AA70" s="118">
        <f t="shared" si="7"/>
        <v>0</v>
      </c>
      <c r="AB70" s="119" t="str">
        <f t="shared" si="3"/>
        <v/>
      </c>
      <c r="AC70" s="60"/>
      <c r="AD70" s="89" t="str">
        <f t="shared" si="8"/>
        <v/>
      </c>
      <c r="AE70" s="89" t="str">
        <f t="shared" si="8"/>
        <v/>
      </c>
      <c r="AF70" s="89" t="str">
        <f t="shared" si="8"/>
        <v/>
      </c>
      <c r="AG70" s="89" t="str">
        <f t="shared" si="8"/>
        <v/>
      </c>
      <c r="AH70" s="89" t="str">
        <f t="shared" si="8"/>
        <v/>
      </c>
      <c r="AI70" s="89" t="str">
        <f t="shared" si="8"/>
        <v/>
      </c>
      <c r="AJ70" s="120" t="str">
        <f t="shared" si="9"/>
        <v>-</v>
      </c>
      <c r="AK70" s="120" t="str">
        <f t="shared" si="9"/>
        <v>-</v>
      </c>
      <c r="AL70" s="121">
        <f t="shared" si="10"/>
        <v>0</v>
      </c>
      <c r="AM70" s="121">
        <f t="shared" si="10"/>
        <v>0</v>
      </c>
      <c r="AN70" s="121">
        <f t="shared" si="10"/>
        <v>0</v>
      </c>
      <c r="AO70" s="121">
        <f t="shared" si="10"/>
        <v>0</v>
      </c>
      <c r="AP70" s="121">
        <f t="shared" si="10"/>
        <v>0</v>
      </c>
      <c r="AQ70" s="121">
        <f t="shared" si="10"/>
        <v>0</v>
      </c>
    </row>
    <row r="71" spans="1:43" ht="15" hidden="1" customHeight="1" outlineLevel="1" x14ac:dyDescent="0.15">
      <c r="A71" s="103">
        <v>54</v>
      </c>
      <c r="B71" s="137"/>
      <c r="C71" s="130"/>
      <c r="D71" s="129"/>
      <c r="E71" s="129"/>
      <c r="F71" s="129"/>
      <c r="G71" s="108" t="str">
        <f t="shared" si="0"/>
        <v>-</v>
      </c>
      <c r="H71" s="138" t="str">
        <f t="shared" si="1"/>
        <v>-</v>
      </c>
      <c r="I71" s="139"/>
      <c r="J71" s="135"/>
      <c r="K71" s="136" t="s">
        <v>637</v>
      </c>
      <c r="L71" s="126"/>
      <c r="M71" s="113"/>
      <c r="N71" s="113"/>
      <c r="O71" s="113"/>
      <c r="P71" s="113"/>
      <c r="Q71" s="113"/>
      <c r="R71" s="113"/>
      <c r="S71" s="113"/>
      <c r="T71" s="113"/>
      <c r="U71" s="114"/>
      <c r="V71" s="127">
        <f t="shared" si="7"/>
        <v>0</v>
      </c>
      <c r="W71" s="127">
        <f t="shared" si="7"/>
        <v>0</v>
      </c>
      <c r="X71" s="127">
        <f t="shared" si="7"/>
        <v>0</v>
      </c>
      <c r="Y71" s="127">
        <f t="shared" si="7"/>
        <v>0</v>
      </c>
      <c r="Z71" s="127">
        <f t="shared" si="7"/>
        <v>0</v>
      </c>
      <c r="AA71" s="118">
        <f t="shared" si="7"/>
        <v>0</v>
      </c>
      <c r="AB71" s="119" t="str">
        <f t="shared" si="3"/>
        <v/>
      </c>
      <c r="AC71" s="60"/>
      <c r="AD71" s="89" t="str">
        <f t="shared" si="8"/>
        <v/>
      </c>
      <c r="AE71" s="89" t="str">
        <f t="shared" si="8"/>
        <v/>
      </c>
      <c r="AF71" s="89" t="str">
        <f t="shared" si="8"/>
        <v/>
      </c>
      <c r="AG71" s="89" t="str">
        <f t="shared" si="8"/>
        <v/>
      </c>
      <c r="AH71" s="89" t="str">
        <f t="shared" si="8"/>
        <v/>
      </c>
      <c r="AI71" s="89" t="str">
        <f t="shared" si="8"/>
        <v/>
      </c>
      <c r="AJ71" s="120" t="str">
        <f t="shared" si="9"/>
        <v>-</v>
      </c>
      <c r="AK71" s="120" t="str">
        <f t="shared" si="9"/>
        <v>-</v>
      </c>
      <c r="AL71" s="121">
        <f t="shared" si="10"/>
        <v>0</v>
      </c>
      <c r="AM71" s="121">
        <f t="shared" si="10"/>
        <v>0</v>
      </c>
      <c r="AN71" s="121">
        <f t="shared" si="10"/>
        <v>0</v>
      </c>
      <c r="AO71" s="121">
        <f t="shared" si="10"/>
        <v>0</v>
      </c>
      <c r="AP71" s="121">
        <f t="shared" si="10"/>
        <v>0</v>
      </c>
      <c r="AQ71" s="121">
        <f t="shared" si="10"/>
        <v>0</v>
      </c>
    </row>
    <row r="72" spans="1:43" ht="15" hidden="1" customHeight="1" outlineLevel="1" x14ac:dyDescent="0.15">
      <c r="A72" s="103">
        <v>55</v>
      </c>
      <c r="B72" s="137"/>
      <c r="C72" s="130"/>
      <c r="D72" s="129"/>
      <c r="E72" s="129"/>
      <c r="F72" s="129"/>
      <c r="G72" s="108" t="str">
        <f t="shared" si="0"/>
        <v>-</v>
      </c>
      <c r="H72" s="138" t="str">
        <f t="shared" si="1"/>
        <v>-</v>
      </c>
      <c r="I72" s="139"/>
      <c r="J72" s="135"/>
      <c r="K72" s="136" t="s">
        <v>637</v>
      </c>
      <c r="L72" s="126"/>
      <c r="M72" s="113"/>
      <c r="N72" s="113"/>
      <c r="O72" s="113"/>
      <c r="P72" s="113"/>
      <c r="Q72" s="113"/>
      <c r="R72" s="113"/>
      <c r="S72" s="113"/>
      <c r="T72" s="113"/>
      <c r="U72" s="114"/>
      <c r="V72" s="127">
        <f t="shared" si="7"/>
        <v>0</v>
      </c>
      <c r="W72" s="127">
        <f t="shared" si="7"/>
        <v>0</v>
      </c>
      <c r="X72" s="127">
        <f t="shared" si="7"/>
        <v>0</v>
      </c>
      <c r="Y72" s="127">
        <f t="shared" si="7"/>
        <v>0</v>
      </c>
      <c r="Z72" s="127">
        <f t="shared" si="7"/>
        <v>0</v>
      </c>
      <c r="AA72" s="118">
        <f t="shared" si="7"/>
        <v>0</v>
      </c>
      <c r="AB72" s="119" t="str">
        <f t="shared" si="3"/>
        <v/>
      </c>
      <c r="AC72" s="60"/>
      <c r="AD72" s="89" t="str">
        <f t="shared" si="8"/>
        <v/>
      </c>
      <c r="AE72" s="89" t="str">
        <f t="shared" si="8"/>
        <v/>
      </c>
      <c r="AF72" s="89" t="str">
        <f t="shared" si="8"/>
        <v/>
      </c>
      <c r="AG72" s="89" t="str">
        <f t="shared" si="8"/>
        <v/>
      </c>
      <c r="AH72" s="89" t="str">
        <f t="shared" si="8"/>
        <v/>
      </c>
      <c r="AI72" s="89" t="str">
        <f t="shared" si="8"/>
        <v/>
      </c>
      <c r="AJ72" s="120" t="str">
        <f t="shared" si="9"/>
        <v>-</v>
      </c>
      <c r="AK72" s="120" t="str">
        <f t="shared" si="9"/>
        <v>-</v>
      </c>
      <c r="AL72" s="121">
        <f t="shared" si="10"/>
        <v>0</v>
      </c>
      <c r="AM72" s="121">
        <f t="shared" si="10"/>
        <v>0</v>
      </c>
      <c r="AN72" s="121">
        <f t="shared" si="10"/>
        <v>0</v>
      </c>
      <c r="AO72" s="121">
        <f t="shared" si="10"/>
        <v>0</v>
      </c>
      <c r="AP72" s="121">
        <f t="shared" si="10"/>
        <v>0</v>
      </c>
      <c r="AQ72" s="121">
        <f t="shared" si="10"/>
        <v>0</v>
      </c>
    </row>
    <row r="73" spans="1:43" ht="15" hidden="1" customHeight="1" outlineLevel="1" x14ac:dyDescent="0.15">
      <c r="A73" s="103">
        <v>56</v>
      </c>
      <c r="B73" s="137"/>
      <c r="C73" s="130"/>
      <c r="D73" s="129"/>
      <c r="E73" s="129"/>
      <c r="F73" s="129"/>
      <c r="G73" s="108" t="str">
        <f t="shared" si="0"/>
        <v>-</v>
      </c>
      <c r="H73" s="138" t="str">
        <f t="shared" si="1"/>
        <v>-</v>
      </c>
      <c r="I73" s="139"/>
      <c r="J73" s="135"/>
      <c r="K73" s="136" t="s">
        <v>637</v>
      </c>
      <c r="L73" s="126"/>
      <c r="M73" s="113"/>
      <c r="N73" s="113"/>
      <c r="O73" s="113"/>
      <c r="P73" s="113"/>
      <c r="Q73" s="113"/>
      <c r="R73" s="113"/>
      <c r="S73" s="113"/>
      <c r="T73" s="113"/>
      <c r="U73" s="114"/>
      <c r="V73" s="127">
        <f t="shared" si="7"/>
        <v>0</v>
      </c>
      <c r="W73" s="127">
        <f t="shared" si="7"/>
        <v>0</v>
      </c>
      <c r="X73" s="127">
        <f t="shared" si="7"/>
        <v>0</v>
      </c>
      <c r="Y73" s="127">
        <f t="shared" si="7"/>
        <v>0</v>
      </c>
      <c r="Z73" s="127">
        <f t="shared" si="7"/>
        <v>0</v>
      </c>
      <c r="AA73" s="118">
        <f t="shared" si="7"/>
        <v>0</v>
      </c>
      <c r="AB73" s="119" t="str">
        <f t="shared" si="3"/>
        <v/>
      </c>
      <c r="AC73" s="60"/>
      <c r="AD73" s="89" t="str">
        <f t="shared" si="8"/>
        <v/>
      </c>
      <c r="AE73" s="89" t="str">
        <f t="shared" si="8"/>
        <v/>
      </c>
      <c r="AF73" s="89" t="str">
        <f t="shared" si="8"/>
        <v/>
      </c>
      <c r="AG73" s="89" t="str">
        <f t="shared" si="8"/>
        <v/>
      </c>
      <c r="AH73" s="89" t="str">
        <f t="shared" si="8"/>
        <v/>
      </c>
      <c r="AI73" s="89" t="str">
        <f t="shared" si="8"/>
        <v/>
      </c>
      <c r="AJ73" s="120" t="str">
        <f t="shared" si="9"/>
        <v>-</v>
      </c>
      <c r="AK73" s="120" t="str">
        <f t="shared" si="9"/>
        <v>-</v>
      </c>
      <c r="AL73" s="121">
        <f t="shared" si="10"/>
        <v>0</v>
      </c>
      <c r="AM73" s="121">
        <f t="shared" si="10"/>
        <v>0</v>
      </c>
      <c r="AN73" s="121">
        <f t="shared" si="10"/>
        <v>0</v>
      </c>
      <c r="AO73" s="121">
        <f t="shared" si="10"/>
        <v>0</v>
      </c>
      <c r="AP73" s="121">
        <f t="shared" si="10"/>
        <v>0</v>
      </c>
      <c r="AQ73" s="121">
        <f t="shared" si="10"/>
        <v>0</v>
      </c>
    </row>
    <row r="74" spans="1:43" ht="15" hidden="1" customHeight="1" outlineLevel="1" x14ac:dyDescent="0.15">
      <c r="A74" s="103">
        <v>57</v>
      </c>
      <c r="B74" s="137"/>
      <c r="C74" s="130"/>
      <c r="D74" s="129"/>
      <c r="E74" s="129"/>
      <c r="F74" s="129"/>
      <c r="G74" s="108" t="str">
        <f t="shared" si="0"/>
        <v>-</v>
      </c>
      <c r="H74" s="138" t="str">
        <f t="shared" si="1"/>
        <v>-</v>
      </c>
      <c r="I74" s="139"/>
      <c r="J74" s="135"/>
      <c r="K74" s="136" t="s">
        <v>637</v>
      </c>
      <c r="L74" s="126"/>
      <c r="M74" s="113"/>
      <c r="N74" s="113"/>
      <c r="O74" s="113"/>
      <c r="P74" s="113"/>
      <c r="Q74" s="113"/>
      <c r="R74" s="113"/>
      <c r="S74" s="113"/>
      <c r="T74" s="113"/>
      <c r="U74" s="114"/>
      <c r="V74" s="127">
        <f t="shared" si="7"/>
        <v>0</v>
      </c>
      <c r="W74" s="127">
        <f t="shared" si="7"/>
        <v>0</v>
      </c>
      <c r="X74" s="127">
        <f t="shared" si="7"/>
        <v>0</v>
      </c>
      <c r="Y74" s="127">
        <f t="shared" si="7"/>
        <v>0</v>
      </c>
      <c r="Z74" s="127">
        <f t="shared" si="7"/>
        <v>0</v>
      </c>
      <c r="AA74" s="118">
        <f t="shared" si="7"/>
        <v>0</v>
      </c>
      <c r="AB74" s="119" t="str">
        <f t="shared" si="3"/>
        <v/>
      </c>
      <c r="AC74" s="60"/>
      <c r="AD74" s="89" t="str">
        <f t="shared" si="8"/>
        <v/>
      </c>
      <c r="AE74" s="89" t="str">
        <f t="shared" si="8"/>
        <v/>
      </c>
      <c r="AF74" s="89" t="str">
        <f t="shared" si="8"/>
        <v/>
      </c>
      <c r="AG74" s="89" t="str">
        <f t="shared" si="8"/>
        <v/>
      </c>
      <c r="AH74" s="89" t="str">
        <f t="shared" si="8"/>
        <v/>
      </c>
      <c r="AI74" s="89" t="str">
        <f t="shared" si="8"/>
        <v/>
      </c>
      <c r="AJ74" s="120" t="str">
        <f t="shared" si="9"/>
        <v>-</v>
      </c>
      <c r="AK74" s="120" t="str">
        <f t="shared" si="9"/>
        <v>-</v>
      </c>
      <c r="AL74" s="121">
        <f t="shared" si="10"/>
        <v>0</v>
      </c>
      <c r="AM74" s="121">
        <f t="shared" si="10"/>
        <v>0</v>
      </c>
      <c r="AN74" s="121">
        <f t="shared" si="10"/>
        <v>0</v>
      </c>
      <c r="AO74" s="121">
        <f t="shared" si="10"/>
        <v>0</v>
      </c>
      <c r="AP74" s="121">
        <f t="shared" si="10"/>
        <v>0</v>
      </c>
      <c r="AQ74" s="121">
        <f t="shared" si="10"/>
        <v>0</v>
      </c>
    </row>
    <row r="75" spans="1:43" ht="15" hidden="1" customHeight="1" outlineLevel="1" x14ac:dyDescent="0.15">
      <c r="A75" s="103">
        <v>58</v>
      </c>
      <c r="B75" s="137"/>
      <c r="C75" s="130"/>
      <c r="D75" s="129"/>
      <c r="E75" s="129"/>
      <c r="F75" s="129"/>
      <c r="G75" s="108" t="str">
        <f t="shared" si="0"/>
        <v>-</v>
      </c>
      <c r="H75" s="138" t="str">
        <f t="shared" si="1"/>
        <v>-</v>
      </c>
      <c r="I75" s="139"/>
      <c r="J75" s="135"/>
      <c r="K75" s="136" t="s">
        <v>637</v>
      </c>
      <c r="L75" s="126"/>
      <c r="M75" s="113"/>
      <c r="N75" s="113"/>
      <c r="O75" s="113"/>
      <c r="P75" s="113"/>
      <c r="Q75" s="113"/>
      <c r="R75" s="113"/>
      <c r="S75" s="113"/>
      <c r="T75" s="113"/>
      <c r="U75" s="114"/>
      <c r="V75" s="127">
        <f t="shared" si="7"/>
        <v>0</v>
      </c>
      <c r="W75" s="127">
        <f t="shared" si="7"/>
        <v>0</v>
      </c>
      <c r="X75" s="127">
        <f t="shared" si="7"/>
        <v>0</v>
      </c>
      <c r="Y75" s="127">
        <f t="shared" si="7"/>
        <v>0</v>
      </c>
      <c r="Z75" s="127">
        <f t="shared" si="7"/>
        <v>0</v>
      </c>
      <c r="AA75" s="118">
        <f t="shared" si="7"/>
        <v>0</v>
      </c>
      <c r="AB75" s="119" t="str">
        <f t="shared" si="3"/>
        <v/>
      </c>
      <c r="AC75" s="60"/>
      <c r="AD75" s="89" t="str">
        <f t="shared" si="8"/>
        <v/>
      </c>
      <c r="AE75" s="89" t="str">
        <f t="shared" si="8"/>
        <v/>
      </c>
      <c r="AF75" s="89" t="str">
        <f t="shared" si="8"/>
        <v/>
      </c>
      <c r="AG75" s="89" t="str">
        <f t="shared" si="8"/>
        <v/>
      </c>
      <c r="AH75" s="89" t="str">
        <f t="shared" si="8"/>
        <v/>
      </c>
      <c r="AI75" s="89" t="str">
        <f t="shared" si="8"/>
        <v/>
      </c>
      <c r="AJ75" s="120" t="str">
        <f t="shared" si="9"/>
        <v>-</v>
      </c>
      <c r="AK75" s="120" t="str">
        <f t="shared" si="9"/>
        <v>-</v>
      </c>
      <c r="AL75" s="121">
        <f t="shared" si="10"/>
        <v>0</v>
      </c>
      <c r="AM75" s="121">
        <f t="shared" si="10"/>
        <v>0</v>
      </c>
      <c r="AN75" s="121">
        <f t="shared" si="10"/>
        <v>0</v>
      </c>
      <c r="AO75" s="121">
        <f t="shared" si="10"/>
        <v>0</v>
      </c>
      <c r="AP75" s="121">
        <f t="shared" si="10"/>
        <v>0</v>
      </c>
      <c r="AQ75" s="121">
        <f t="shared" si="10"/>
        <v>0</v>
      </c>
    </row>
    <row r="76" spans="1:43" ht="15" hidden="1" customHeight="1" outlineLevel="1" x14ac:dyDescent="0.15">
      <c r="A76" s="103">
        <v>59</v>
      </c>
      <c r="B76" s="137"/>
      <c r="C76" s="130"/>
      <c r="D76" s="129"/>
      <c r="E76" s="129"/>
      <c r="F76" s="129"/>
      <c r="G76" s="108" t="str">
        <f t="shared" si="0"/>
        <v>-</v>
      </c>
      <c r="H76" s="138" t="str">
        <f t="shared" si="1"/>
        <v>-</v>
      </c>
      <c r="I76" s="139"/>
      <c r="J76" s="135"/>
      <c r="K76" s="136" t="s">
        <v>637</v>
      </c>
      <c r="L76" s="126"/>
      <c r="M76" s="113"/>
      <c r="N76" s="113"/>
      <c r="O76" s="113"/>
      <c r="P76" s="113"/>
      <c r="Q76" s="113"/>
      <c r="R76" s="113"/>
      <c r="S76" s="113"/>
      <c r="T76" s="113"/>
      <c r="U76" s="114"/>
      <c r="V76" s="127">
        <f t="shared" si="7"/>
        <v>0</v>
      </c>
      <c r="W76" s="127">
        <f t="shared" si="7"/>
        <v>0</v>
      </c>
      <c r="X76" s="127">
        <f t="shared" si="7"/>
        <v>0</v>
      </c>
      <c r="Y76" s="127">
        <f t="shared" ref="Y76:AA87" si="11">ROUND($I76*P76/100/12,3)</f>
        <v>0</v>
      </c>
      <c r="Z76" s="127">
        <f t="shared" si="11"/>
        <v>0</v>
      </c>
      <c r="AA76" s="118">
        <f t="shared" si="11"/>
        <v>0</v>
      </c>
      <c r="AB76" s="119" t="str">
        <f t="shared" si="3"/>
        <v/>
      </c>
      <c r="AC76" s="60"/>
      <c r="AD76" s="89" t="str">
        <f t="shared" si="8"/>
        <v/>
      </c>
      <c r="AE76" s="89" t="str">
        <f t="shared" si="8"/>
        <v/>
      </c>
      <c r="AF76" s="89" t="str">
        <f t="shared" si="8"/>
        <v/>
      </c>
      <c r="AG76" s="89" t="str">
        <f t="shared" si="8"/>
        <v/>
      </c>
      <c r="AH76" s="89" t="str">
        <f t="shared" si="8"/>
        <v/>
      </c>
      <c r="AI76" s="89" t="str">
        <f t="shared" si="8"/>
        <v/>
      </c>
      <c r="AJ76" s="120" t="str">
        <f t="shared" si="9"/>
        <v>-</v>
      </c>
      <c r="AK76" s="120" t="str">
        <f t="shared" si="9"/>
        <v>-</v>
      </c>
      <c r="AL76" s="121">
        <f t="shared" si="10"/>
        <v>0</v>
      </c>
      <c r="AM76" s="121">
        <f t="shared" si="10"/>
        <v>0</v>
      </c>
      <c r="AN76" s="121">
        <f t="shared" si="10"/>
        <v>0</v>
      </c>
      <c r="AO76" s="121">
        <f t="shared" si="10"/>
        <v>0</v>
      </c>
      <c r="AP76" s="121">
        <f t="shared" si="10"/>
        <v>0</v>
      </c>
      <c r="AQ76" s="121">
        <f t="shared" si="10"/>
        <v>0</v>
      </c>
    </row>
    <row r="77" spans="1:43" ht="15" hidden="1" customHeight="1" outlineLevel="1" x14ac:dyDescent="0.15">
      <c r="A77" s="103">
        <v>60</v>
      </c>
      <c r="B77" s="137"/>
      <c r="C77" s="130"/>
      <c r="D77" s="129"/>
      <c r="E77" s="129"/>
      <c r="F77" s="129"/>
      <c r="G77" s="108" t="str">
        <f t="shared" si="0"/>
        <v>-</v>
      </c>
      <c r="H77" s="138" t="str">
        <f t="shared" si="1"/>
        <v>-</v>
      </c>
      <c r="I77" s="139"/>
      <c r="J77" s="135"/>
      <c r="K77" s="136" t="s">
        <v>637</v>
      </c>
      <c r="L77" s="126"/>
      <c r="M77" s="113"/>
      <c r="N77" s="113"/>
      <c r="O77" s="113"/>
      <c r="P77" s="113"/>
      <c r="Q77" s="113"/>
      <c r="R77" s="113"/>
      <c r="S77" s="113"/>
      <c r="T77" s="113"/>
      <c r="U77" s="114"/>
      <c r="V77" s="127">
        <f t="shared" ref="V77:X87" si="12">ROUND($I77*M77/100/12,3)</f>
        <v>0</v>
      </c>
      <c r="W77" s="127">
        <f t="shared" si="12"/>
        <v>0</v>
      </c>
      <c r="X77" s="127">
        <f t="shared" si="12"/>
        <v>0</v>
      </c>
      <c r="Y77" s="127">
        <f t="shared" si="11"/>
        <v>0</v>
      </c>
      <c r="Z77" s="127">
        <f t="shared" si="11"/>
        <v>0</v>
      </c>
      <c r="AA77" s="118">
        <f t="shared" si="11"/>
        <v>0</v>
      </c>
      <c r="AB77" s="119" t="str">
        <f t="shared" si="3"/>
        <v/>
      </c>
      <c r="AC77" s="60"/>
      <c r="AD77" s="89" t="str">
        <f t="shared" si="8"/>
        <v/>
      </c>
      <c r="AE77" s="89" t="str">
        <f t="shared" si="8"/>
        <v/>
      </c>
      <c r="AF77" s="89" t="str">
        <f t="shared" si="8"/>
        <v/>
      </c>
      <c r="AG77" s="89" t="str">
        <f t="shared" si="8"/>
        <v/>
      </c>
      <c r="AH77" s="89" t="str">
        <f t="shared" si="8"/>
        <v/>
      </c>
      <c r="AI77" s="89" t="str">
        <f t="shared" si="8"/>
        <v/>
      </c>
      <c r="AJ77" s="120" t="str">
        <f t="shared" si="9"/>
        <v>-</v>
      </c>
      <c r="AK77" s="120" t="str">
        <f t="shared" si="9"/>
        <v>-</v>
      </c>
      <c r="AL77" s="121">
        <f t="shared" si="10"/>
        <v>0</v>
      </c>
      <c r="AM77" s="121">
        <f t="shared" si="10"/>
        <v>0</v>
      </c>
      <c r="AN77" s="121">
        <f t="shared" si="10"/>
        <v>0</v>
      </c>
      <c r="AO77" s="121">
        <f t="shared" si="10"/>
        <v>0</v>
      </c>
      <c r="AP77" s="121">
        <f t="shared" si="10"/>
        <v>0</v>
      </c>
      <c r="AQ77" s="121">
        <f t="shared" si="10"/>
        <v>0</v>
      </c>
    </row>
    <row r="78" spans="1:43" ht="15" hidden="1" customHeight="1" outlineLevel="1" x14ac:dyDescent="0.15">
      <c r="A78" s="103">
        <v>61</v>
      </c>
      <c r="B78" s="137"/>
      <c r="C78" s="130"/>
      <c r="D78" s="129"/>
      <c r="E78" s="129"/>
      <c r="F78" s="129"/>
      <c r="G78" s="108" t="str">
        <f t="shared" si="0"/>
        <v>-</v>
      </c>
      <c r="H78" s="138" t="str">
        <f t="shared" si="1"/>
        <v>-</v>
      </c>
      <c r="I78" s="139"/>
      <c r="J78" s="135"/>
      <c r="K78" s="136" t="s">
        <v>637</v>
      </c>
      <c r="L78" s="126"/>
      <c r="M78" s="113"/>
      <c r="N78" s="113"/>
      <c r="O78" s="113"/>
      <c r="P78" s="113"/>
      <c r="Q78" s="113"/>
      <c r="R78" s="113"/>
      <c r="S78" s="113"/>
      <c r="T78" s="113"/>
      <c r="U78" s="114"/>
      <c r="V78" s="127">
        <f t="shared" si="12"/>
        <v>0</v>
      </c>
      <c r="W78" s="127">
        <f t="shared" si="12"/>
        <v>0</v>
      </c>
      <c r="X78" s="127">
        <f t="shared" si="12"/>
        <v>0</v>
      </c>
      <c r="Y78" s="127">
        <f t="shared" si="11"/>
        <v>0</v>
      </c>
      <c r="Z78" s="127">
        <f t="shared" si="11"/>
        <v>0</v>
      </c>
      <c r="AA78" s="118">
        <f t="shared" si="11"/>
        <v>0</v>
      </c>
      <c r="AB78" s="119" t="str">
        <f t="shared" si="3"/>
        <v/>
      </c>
      <c r="AC78" s="60"/>
      <c r="AD78" s="89" t="str">
        <f t="shared" si="8"/>
        <v/>
      </c>
      <c r="AE78" s="89" t="str">
        <f t="shared" si="8"/>
        <v/>
      </c>
      <c r="AF78" s="89" t="str">
        <f t="shared" si="8"/>
        <v/>
      </c>
      <c r="AG78" s="89" t="str">
        <f t="shared" si="8"/>
        <v/>
      </c>
      <c r="AH78" s="89" t="str">
        <f t="shared" si="8"/>
        <v/>
      </c>
      <c r="AI78" s="89" t="str">
        <f t="shared" si="8"/>
        <v/>
      </c>
      <c r="AJ78" s="120" t="str">
        <f t="shared" si="9"/>
        <v>-</v>
      </c>
      <c r="AK78" s="120" t="str">
        <f t="shared" si="9"/>
        <v>-</v>
      </c>
      <c r="AL78" s="121">
        <f t="shared" si="10"/>
        <v>0</v>
      </c>
      <c r="AM78" s="121">
        <f t="shared" si="10"/>
        <v>0</v>
      </c>
      <c r="AN78" s="121">
        <f t="shared" si="10"/>
        <v>0</v>
      </c>
      <c r="AO78" s="121">
        <f t="shared" si="10"/>
        <v>0</v>
      </c>
      <c r="AP78" s="121">
        <f t="shared" si="10"/>
        <v>0</v>
      </c>
      <c r="AQ78" s="121">
        <f t="shared" si="10"/>
        <v>0</v>
      </c>
    </row>
    <row r="79" spans="1:43" ht="15" hidden="1" customHeight="1" outlineLevel="1" x14ac:dyDescent="0.15">
      <c r="A79" s="103">
        <v>62</v>
      </c>
      <c r="B79" s="137"/>
      <c r="C79" s="130"/>
      <c r="D79" s="129"/>
      <c r="E79" s="129"/>
      <c r="F79" s="129"/>
      <c r="G79" s="108" t="str">
        <f t="shared" si="0"/>
        <v>-</v>
      </c>
      <c r="H79" s="138" t="str">
        <f t="shared" si="1"/>
        <v>-</v>
      </c>
      <c r="I79" s="139"/>
      <c r="J79" s="135"/>
      <c r="K79" s="136" t="s">
        <v>637</v>
      </c>
      <c r="L79" s="126"/>
      <c r="M79" s="113"/>
      <c r="N79" s="113"/>
      <c r="O79" s="113"/>
      <c r="P79" s="113"/>
      <c r="Q79" s="113"/>
      <c r="R79" s="113"/>
      <c r="S79" s="113"/>
      <c r="T79" s="113"/>
      <c r="U79" s="114"/>
      <c r="V79" s="127">
        <f t="shared" si="12"/>
        <v>0</v>
      </c>
      <c r="W79" s="127">
        <f t="shared" si="12"/>
        <v>0</v>
      </c>
      <c r="X79" s="127">
        <f t="shared" si="12"/>
        <v>0</v>
      </c>
      <c r="Y79" s="127">
        <f t="shared" si="11"/>
        <v>0</v>
      </c>
      <c r="Z79" s="127">
        <f t="shared" si="11"/>
        <v>0</v>
      </c>
      <c r="AA79" s="118">
        <f t="shared" si="11"/>
        <v>0</v>
      </c>
      <c r="AB79" s="119" t="str">
        <f t="shared" si="3"/>
        <v/>
      </c>
      <c r="AC79" s="60"/>
      <c r="AD79" s="89" t="str">
        <f t="shared" si="8"/>
        <v/>
      </c>
      <c r="AE79" s="89" t="str">
        <f t="shared" si="8"/>
        <v/>
      </c>
      <c r="AF79" s="89" t="str">
        <f t="shared" si="8"/>
        <v/>
      </c>
      <c r="AG79" s="89" t="str">
        <f t="shared" si="8"/>
        <v/>
      </c>
      <c r="AH79" s="89" t="str">
        <f t="shared" si="8"/>
        <v/>
      </c>
      <c r="AI79" s="89" t="str">
        <f t="shared" si="8"/>
        <v/>
      </c>
      <c r="AJ79" s="120" t="str">
        <f t="shared" si="9"/>
        <v>-</v>
      </c>
      <c r="AK79" s="120" t="str">
        <f t="shared" si="9"/>
        <v>-</v>
      </c>
      <c r="AL79" s="121">
        <f t="shared" si="10"/>
        <v>0</v>
      </c>
      <c r="AM79" s="121">
        <f t="shared" si="10"/>
        <v>0</v>
      </c>
      <c r="AN79" s="121">
        <f t="shared" si="10"/>
        <v>0</v>
      </c>
      <c r="AO79" s="121">
        <f t="shared" si="10"/>
        <v>0</v>
      </c>
      <c r="AP79" s="121">
        <f t="shared" si="10"/>
        <v>0</v>
      </c>
      <c r="AQ79" s="121">
        <f t="shared" si="10"/>
        <v>0</v>
      </c>
    </row>
    <row r="80" spans="1:43" ht="15" hidden="1" customHeight="1" outlineLevel="1" x14ac:dyDescent="0.15">
      <c r="A80" s="103">
        <v>63</v>
      </c>
      <c r="B80" s="137"/>
      <c r="C80" s="130"/>
      <c r="D80" s="129"/>
      <c r="E80" s="129"/>
      <c r="F80" s="129"/>
      <c r="G80" s="108" t="str">
        <f t="shared" si="0"/>
        <v>-</v>
      </c>
      <c r="H80" s="138" t="str">
        <f t="shared" si="1"/>
        <v>-</v>
      </c>
      <c r="I80" s="139"/>
      <c r="J80" s="135"/>
      <c r="K80" s="136" t="s">
        <v>637</v>
      </c>
      <c r="L80" s="126"/>
      <c r="M80" s="113"/>
      <c r="N80" s="113"/>
      <c r="O80" s="113"/>
      <c r="P80" s="113"/>
      <c r="Q80" s="113"/>
      <c r="R80" s="113"/>
      <c r="S80" s="113"/>
      <c r="T80" s="113"/>
      <c r="U80" s="114"/>
      <c r="V80" s="127">
        <f t="shared" si="12"/>
        <v>0</v>
      </c>
      <c r="W80" s="127">
        <f t="shared" si="12"/>
        <v>0</v>
      </c>
      <c r="X80" s="127">
        <f t="shared" si="12"/>
        <v>0</v>
      </c>
      <c r="Y80" s="127">
        <f t="shared" si="11"/>
        <v>0</v>
      </c>
      <c r="Z80" s="127">
        <f t="shared" si="11"/>
        <v>0</v>
      </c>
      <c r="AA80" s="118">
        <f t="shared" si="11"/>
        <v>0</v>
      </c>
      <c r="AB80" s="119" t="str">
        <f t="shared" si="3"/>
        <v/>
      </c>
      <c r="AC80" s="60"/>
      <c r="AD80" s="89" t="str">
        <f t="shared" si="8"/>
        <v/>
      </c>
      <c r="AE80" s="89" t="str">
        <f t="shared" si="8"/>
        <v/>
      </c>
      <c r="AF80" s="89" t="str">
        <f t="shared" si="8"/>
        <v/>
      </c>
      <c r="AG80" s="89" t="str">
        <f t="shared" si="8"/>
        <v/>
      </c>
      <c r="AH80" s="89" t="str">
        <f t="shared" si="8"/>
        <v/>
      </c>
      <c r="AI80" s="89" t="str">
        <f t="shared" si="8"/>
        <v/>
      </c>
      <c r="AJ80" s="120" t="str">
        <f t="shared" si="9"/>
        <v>-</v>
      </c>
      <c r="AK80" s="120" t="str">
        <f t="shared" si="9"/>
        <v>-</v>
      </c>
      <c r="AL80" s="121">
        <f t="shared" si="10"/>
        <v>0</v>
      </c>
      <c r="AM80" s="121">
        <f t="shared" si="10"/>
        <v>0</v>
      </c>
      <c r="AN80" s="121">
        <f t="shared" si="10"/>
        <v>0</v>
      </c>
      <c r="AO80" s="121">
        <f t="shared" si="10"/>
        <v>0</v>
      </c>
      <c r="AP80" s="121">
        <f t="shared" si="10"/>
        <v>0</v>
      </c>
      <c r="AQ80" s="121">
        <f t="shared" si="10"/>
        <v>0</v>
      </c>
    </row>
    <row r="81" spans="1:43" ht="15" hidden="1" customHeight="1" outlineLevel="1" x14ac:dyDescent="0.15">
      <c r="A81" s="103">
        <v>64</v>
      </c>
      <c r="B81" s="137"/>
      <c r="C81" s="130"/>
      <c r="D81" s="129"/>
      <c r="E81" s="129"/>
      <c r="F81" s="129"/>
      <c r="G81" s="108" t="str">
        <f t="shared" si="0"/>
        <v>-</v>
      </c>
      <c r="H81" s="138" t="str">
        <f t="shared" si="1"/>
        <v>-</v>
      </c>
      <c r="I81" s="139"/>
      <c r="J81" s="135"/>
      <c r="K81" s="136" t="s">
        <v>637</v>
      </c>
      <c r="L81" s="126"/>
      <c r="M81" s="113"/>
      <c r="N81" s="113"/>
      <c r="O81" s="113"/>
      <c r="P81" s="113"/>
      <c r="Q81" s="113"/>
      <c r="R81" s="113"/>
      <c r="S81" s="113"/>
      <c r="T81" s="113"/>
      <c r="U81" s="114"/>
      <c r="V81" s="127">
        <f t="shared" si="12"/>
        <v>0</v>
      </c>
      <c r="W81" s="127">
        <f t="shared" si="12"/>
        <v>0</v>
      </c>
      <c r="X81" s="127">
        <f t="shared" si="12"/>
        <v>0</v>
      </c>
      <c r="Y81" s="127">
        <f t="shared" si="11"/>
        <v>0</v>
      </c>
      <c r="Z81" s="127">
        <f t="shared" si="11"/>
        <v>0</v>
      </c>
      <c r="AA81" s="118">
        <f t="shared" si="11"/>
        <v>0</v>
      </c>
      <c r="AB81" s="119" t="str">
        <f t="shared" si="3"/>
        <v/>
      </c>
      <c r="AC81" s="60"/>
      <c r="AD81" s="89" t="str">
        <f t="shared" si="8"/>
        <v/>
      </c>
      <c r="AE81" s="89" t="str">
        <f t="shared" si="8"/>
        <v/>
      </c>
      <c r="AF81" s="89" t="str">
        <f t="shared" si="8"/>
        <v/>
      </c>
      <c r="AG81" s="89" t="str">
        <f t="shared" si="8"/>
        <v/>
      </c>
      <c r="AH81" s="89" t="str">
        <f t="shared" si="8"/>
        <v/>
      </c>
      <c r="AI81" s="89" t="str">
        <f t="shared" si="8"/>
        <v/>
      </c>
      <c r="AJ81" s="120" t="str">
        <f t="shared" si="9"/>
        <v>-</v>
      </c>
      <c r="AK81" s="120" t="str">
        <f t="shared" si="9"/>
        <v>-</v>
      </c>
      <c r="AL81" s="121">
        <f t="shared" si="10"/>
        <v>0</v>
      </c>
      <c r="AM81" s="121">
        <f t="shared" si="10"/>
        <v>0</v>
      </c>
      <c r="AN81" s="121">
        <f t="shared" si="10"/>
        <v>0</v>
      </c>
      <c r="AO81" s="121">
        <f t="shared" si="10"/>
        <v>0</v>
      </c>
      <c r="AP81" s="121">
        <f t="shared" si="10"/>
        <v>0</v>
      </c>
      <c r="AQ81" s="121">
        <f t="shared" si="10"/>
        <v>0</v>
      </c>
    </row>
    <row r="82" spans="1:43" ht="15" hidden="1" customHeight="1" outlineLevel="1" x14ac:dyDescent="0.15">
      <c r="A82" s="103">
        <v>65</v>
      </c>
      <c r="B82" s="137"/>
      <c r="C82" s="130"/>
      <c r="D82" s="129"/>
      <c r="E82" s="129"/>
      <c r="F82" s="129"/>
      <c r="G82" s="108" t="str">
        <f t="shared" ref="G82:G87" si="13">IF(L82&lt;&gt;3,"-",IF(L82=3,DATEDIF(F82,$X$5,"Y"),""))</f>
        <v>-</v>
      </c>
      <c r="H82" s="138" t="str">
        <f t="shared" ref="H82:H87" si="14">IF(L82&lt;&gt;3,"-",IF(L82=3,MOD(DATEDIF(F82,$X$5,"m"),12),""))</f>
        <v>-</v>
      </c>
      <c r="I82" s="139"/>
      <c r="J82" s="135"/>
      <c r="K82" s="136" t="s">
        <v>637</v>
      </c>
      <c r="L82" s="126"/>
      <c r="M82" s="113"/>
      <c r="N82" s="113"/>
      <c r="O82" s="113"/>
      <c r="P82" s="113"/>
      <c r="Q82" s="113"/>
      <c r="R82" s="113"/>
      <c r="S82" s="113"/>
      <c r="T82" s="113"/>
      <c r="U82" s="114"/>
      <c r="V82" s="127">
        <f t="shared" si="12"/>
        <v>0</v>
      </c>
      <c r="W82" s="127">
        <f t="shared" si="12"/>
        <v>0</v>
      </c>
      <c r="X82" s="127">
        <f t="shared" si="12"/>
        <v>0</v>
      </c>
      <c r="Y82" s="127">
        <f t="shared" si="11"/>
        <v>0</v>
      </c>
      <c r="Z82" s="127">
        <f t="shared" si="11"/>
        <v>0</v>
      </c>
      <c r="AA82" s="118">
        <f t="shared" si="11"/>
        <v>0</v>
      </c>
      <c r="AB82" s="119" t="str">
        <f t="shared" ref="AB82:AB87" si="15">IF(M82="","",IF(SUM(M82:U82)=100,"OK","NG"))</f>
        <v/>
      </c>
      <c r="AC82" s="60"/>
      <c r="AD82" s="89" t="str">
        <f t="shared" ref="AD82:AI87" si="16">IF(M82=0,"",$D82&amp;AD$15)</f>
        <v/>
      </c>
      <c r="AE82" s="89" t="str">
        <f t="shared" si="16"/>
        <v/>
      </c>
      <c r="AF82" s="89" t="str">
        <f t="shared" si="16"/>
        <v/>
      </c>
      <c r="AG82" s="89" t="str">
        <f t="shared" si="16"/>
        <v/>
      </c>
      <c r="AH82" s="89" t="str">
        <f t="shared" si="16"/>
        <v/>
      </c>
      <c r="AI82" s="89" t="str">
        <f t="shared" si="16"/>
        <v/>
      </c>
      <c r="AJ82" s="120" t="str">
        <f t="shared" ref="AJ82:AK87" si="17">G82</f>
        <v>-</v>
      </c>
      <c r="AK82" s="120" t="str">
        <f t="shared" si="17"/>
        <v>-</v>
      </c>
      <c r="AL82" s="121">
        <f t="shared" ref="AL82:AQ87" si="18">V82</f>
        <v>0</v>
      </c>
      <c r="AM82" s="121">
        <f t="shared" si="18"/>
        <v>0</v>
      </c>
      <c r="AN82" s="121">
        <f t="shared" si="18"/>
        <v>0</v>
      </c>
      <c r="AO82" s="121">
        <f t="shared" si="18"/>
        <v>0</v>
      </c>
      <c r="AP82" s="121">
        <f t="shared" si="18"/>
        <v>0</v>
      </c>
      <c r="AQ82" s="121">
        <f t="shared" si="18"/>
        <v>0</v>
      </c>
    </row>
    <row r="83" spans="1:43" ht="15" hidden="1" customHeight="1" outlineLevel="1" x14ac:dyDescent="0.15">
      <c r="A83" s="103">
        <v>66</v>
      </c>
      <c r="B83" s="137"/>
      <c r="C83" s="130"/>
      <c r="D83" s="129"/>
      <c r="E83" s="129"/>
      <c r="F83" s="129"/>
      <c r="G83" s="108" t="str">
        <f t="shared" si="13"/>
        <v>-</v>
      </c>
      <c r="H83" s="138" t="str">
        <f t="shared" si="14"/>
        <v>-</v>
      </c>
      <c r="I83" s="139"/>
      <c r="J83" s="135"/>
      <c r="K83" s="136" t="s">
        <v>637</v>
      </c>
      <c r="L83" s="126"/>
      <c r="M83" s="113"/>
      <c r="N83" s="113"/>
      <c r="O83" s="113"/>
      <c r="P83" s="113"/>
      <c r="Q83" s="113"/>
      <c r="R83" s="113"/>
      <c r="S83" s="113"/>
      <c r="T83" s="113"/>
      <c r="U83" s="114"/>
      <c r="V83" s="127">
        <f t="shared" si="12"/>
        <v>0</v>
      </c>
      <c r="W83" s="127">
        <f t="shared" si="12"/>
        <v>0</v>
      </c>
      <c r="X83" s="127">
        <f t="shared" si="12"/>
        <v>0</v>
      </c>
      <c r="Y83" s="127">
        <f t="shared" si="11"/>
        <v>0</v>
      </c>
      <c r="Z83" s="127">
        <f t="shared" si="11"/>
        <v>0</v>
      </c>
      <c r="AA83" s="118">
        <f t="shared" si="11"/>
        <v>0</v>
      </c>
      <c r="AB83" s="119" t="str">
        <f t="shared" si="15"/>
        <v/>
      </c>
      <c r="AC83" s="60"/>
      <c r="AD83" s="89" t="str">
        <f t="shared" si="16"/>
        <v/>
      </c>
      <c r="AE83" s="89" t="str">
        <f t="shared" si="16"/>
        <v/>
      </c>
      <c r="AF83" s="89" t="str">
        <f t="shared" si="16"/>
        <v/>
      </c>
      <c r="AG83" s="89" t="str">
        <f t="shared" si="16"/>
        <v/>
      </c>
      <c r="AH83" s="89" t="str">
        <f t="shared" si="16"/>
        <v/>
      </c>
      <c r="AI83" s="89" t="str">
        <f t="shared" si="16"/>
        <v/>
      </c>
      <c r="AJ83" s="120" t="str">
        <f t="shared" si="17"/>
        <v>-</v>
      </c>
      <c r="AK83" s="120" t="str">
        <f t="shared" si="17"/>
        <v>-</v>
      </c>
      <c r="AL83" s="121">
        <f t="shared" si="18"/>
        <v>0</v>
      </c>
      <c r="AM83" s="121">
        <f t="shared" si="18"/>
        <v>0</v>
      </c>
      <c r="AN83" s="121">
        <f t="shared" si="18"/>
        <v>0</v>
      </c>
      <c r="AO83" s="121">
        <f t="shared" si="18"/>
        <v>0</v>
      </c>
      <c r="AP83" s="121">
        <f t="shared" si="18"/>
        <v>0</v>
      </c>
      <c r="AQ83" s="121">
        <f t="shared" si="18"/>
        <v>0</v>
      </c>
    </row>
    <row r="84" spans="1:43" ht="15" hidden="1" customHeight="1" outlineLevel="1" x14ac:dyDescent="0.15">
      <c r="A84" s="103">
        <v>67</v>
      </c>
      <c r="B84" s="137"/>
      <c r="C84" s="130"/>
      <c r="D84" s="129"/>
      <c r="E84" s="129"/>
      <c r="F84" s="129"/>
      <c r="G84" s="108" t="str">
        <f t="shared" si="13"/>
        <v>-</v>
      </c>
      <c r="H84" s="138" t="str">
        <f t="shared" si="14"/>
        <v>-</v>
      </c>
      <c r="I84" s="139"/>
      <c r="J84" s="135"/>
      <c r="K84" s="136" t="s">
        <v>637</v>
      </c>
      <c r="L84" s="126"/>
      <c r="M84" s="113"/>
      <c r="N84" s="113"/>
      <c r="O84" s="113"/>
      <c r="P84" s="113"/>
      <c r="Q84" s="113"/>
      <c r="R84" s="113"/>
      <c r="S84" s="113"/>
      <c r="T84" s="113"/>
      <c r="U84" s="114"/>
      <c r="V84" s="127">
        <f t="shared" si="12"/>
        <v>0</v>
      </c>
      <c r="W84" s="127">
        <f t="shared" si="12"/>
        <v>0</v>
      </c>
      <c r="X84" s="127">
        <f t="shared" si="12"/>
        <v>0</v>
      </c>
      <c r="Y84" s="127">
        <f t="shared" si="11"/>
        <v>0</v>
      </c>
      <c r="Z84" s="127">
        <f t="shared" si="11"/>
        <v>0</v>
      </c>
      <c r="AA84" s="118">
        <f t="shared" si="11"/>
        <v>0</v>
      </c>
      <c r="AB84" s="119" t="str">
        <f t="shared" si="15"/>
        <v/>
      </c>
      <c r="AC84" s="60"/>
      <c r="AD84" s="89" t="str">
        <f t="shared" si="16"/>
        <v/>
      </c>
      <c r="AE84" s="89" t="str">
        <f t="shared" si="16"/>
        <v/>
      </c>
      <c r="AF84" s="89" t="str">
        <f t="shared" si="16"/>
        <v/>
      </c>
      <c r="AG84" s="89" t="str">
        <f t="shared" si="16"/>
        <v/>
      </c>
      <c r="AH84" s="89" t="str">
        <f t="shared" si="16"/>
        <v/>
      </c>
      <c r="AI84" s="89" t="str">
        <f t="shared" si="16"/>
        <v/>
      </c>
      <c r="AJ84" s="120" t="str">
        <f t="shared" si="17"/>
        <v>-</v>
      </c>
      <c r="AK84" s="120" t="str">
        <f t="shared" si="17"/>
        <v>-</v>
      </c>
      <c r="AL84" s="121">
        <f t="shared" si="18"/>
        <v>0</v>
      </c>
      <c r="AM84" s="121">
        <f t="shared" si="18"/>
        <v>0</v>
      </c>
      <c r="AN84" s="121">
        <f t="shared" si="18"/>
        <v>0</v>
      </c>
      <c r="AO84" s="121">
        <f t="shared" si="18"/>
        <v>0</v>
      </c>
      <c r="AP84" s="121">
        <f t="shared" si="18"/>
        <v>0</v>
      </c>
      <c r="AQ84" s="121">
        <f t="shared" si="18"/>
        <v>0</v>
      </c>
    </row>
    <row r="85" spans="1:43" ht="15" hidden="1" customHeight="1" outlineLevel="1" x14ac:dyDescent="0.15">
      <c r="A85" s="103">
        <v>68</v>
      </c>
      <c r="B85" s="137"/>
      <c r="C85" s="130"/>
      <c r="D85" s="129"/>
      <c r="E85" s="129"/>
      <c r="F85" s="129"/>
      <c r="G85" s="108" t="str">
        <f t="shared" si="13"/>
        <v>-</v>
      </c>
      <c r="H85" s="138" t="str">
        <f t="shared" si="14"/>
        <v>-</v>
      </c>
      <c r="I85" s="139"/>
      <c r="J85" s="135"/>
      <c r="K85" s="136" t="s">
        <v>637</v>
      </c>
      <c r="L85" s="126"/>
      <c r="M85" s="113"/>
      <c r="N85" s="113"/>
      <c r="O85" s="113"/>
      <c r="P85" s="113"/>
      <c r="Q85" s="113"/>
      <c r="R85" s="113"/>
      <c r="S85" s="113"/>
      <c r="T85" s="113"/>
      <c r="U85" s="114"/>
      <c r="V85" s="127">
        <f t="shared" si="12"/>
        <v>0</v>
      </c>
      <c r="W85" s="127">
        <f t="shared" si="12"/>
        <v>0</v>
      </c>
      <c r="X85" s="127">
        <f t="shared" si="12"/>
        <v>0</v>
      </c>
      <c r="Y85" s="127">
        <f t="shared" si="11"/>
        <v>0</v>
      </c>
      <c r="Z85" s="127">
        <f t="shared" si="11"/>
        <v>0</v>
      </c>
      <c r="AA85" s="118">
        <f t="shared" si="11"/>
        <v>0</v>
      </c>
      <c r="AB85" s="119" t="str">
        <f t="shared" si="15"/>
        <v/>
      </c>
      <c r="AC85" s="60"/>
      <c r="AD85" s="89" t="str">
        <f t="shared" si="16"/>
        <v/>
      </c>
      <c r="AE85" s="89" t="str">
        <f t="shared" si="16"/>
        <v/>
      </c>
      <c r="AF85" s="89" t="str">
        <f t="shared" si="16"/>
        <v/>
      </c>
      <c r="AG85" s="89" t="str">
        <f t="shared" si="16"/>
        <v/>
      </c>
      <c r="AH85" s="89" t="str">
        <f t="shared" si="16"/>
        <v/>
      </c>
      <c r="AI85" s="89" t="str">
        <f t="shared" si="16"/>
        <v/>
      </c>
      <c r="AJ85" s="120" t="str">
        <f t="shared" si="17"/>
        <v>-</v>
      </c>
      <c r="AK85" s="120" t="str">
        <f t="shared" si="17"/>
        <v>-</v>
      </c>
      <c r="AL85" s="121">
        <f t="shared" si="18"/>
        <v>0</v>
      </c>
      <c r="AM85" s="121">
        <f t="shared" si="18"/>
        <v>0</v>
      </c>
      <c r="AN85" s="121">
        <f t="shared" si="18"/>
        <v>0</v>
      </c>
      <c r="AO85" s="121">
        <f t="shared" si="18"/>
        <v>0</v>
      </c>
      <c r="AP85" s="121">
        <f t="shared" si="18"/>
        <v>0</v>
      </c>
      <c r="AQ85" s="121">
        <f t="shared" si="18"/>
        <v>0</v>
      </c>
    </row>
    <row r="86" spans="1:43" ht="15" hidden="1" customHeight="1" outlineLevel="1" x14ac:dyDescent="0.15">
      <c r="A86" s="103">
        <v>69</v>
      </c>
      <c r="B86" s="137"/>
      <c r="C86" s="130"/>
      <c r="D86" s="129"/>
      <c r="E86" s="129"/>
      <c r="F86" s="129"/>
      <c r="G86" s="108" t="str">
        <f t="shared" si="13"/>
        <v>-</v>
      </c>
      <c r="H86" s="138" t="str">
        <f t="shared" si="14"/>
        <v>-</v>
      </c>
      <c r="I86" s="139"/>
      <c r="J86" s="135"/>
      <c r="K86" s="136" t="s">
        <v>637</v>
      </c>
      <c r="L86" s="126"/>
      <c r="M86" s="113"/>
      <c r="N86" s="113"/>
      <c r="O86" s="113"/>
      <c r="P86" s="113"/>
      <c r="Q86" s="113"/>
      <c r="R86" s="113"/>
      <c r="S86" s="113"/>
      <c r="T86" s="113"/>
      <c r="U86" s="114"/>
      <c r="V86" s="127">
        <f t="shared" si="12"/>
        <v>0</v>
      </c>
      <c r="W86" s="127">
        <f t="shared" si="12"/>
        <v>0</v>
      </c>
      <c r="X86" s="127">
        <f t="shared" si="12"/>
        <v>0</v>
      </c>
      <c r="Y86" s="127">
        <f t="shared" si="11"/>
        <v>0</v>
      </c>
      <c r="Z86" s="127">
        <f t="shared" si="11"/>
        <v>0</v>
      </c>
      <c r="AA86" s="118">
        <f t="shared" si="11"/>
        <v>0</v>
      </c>
      <c r="AB86" s="119" t="str">
        <f t="shared" si="15"/>
        <v/>
      </c>
      <c r="AC86" s="60"/>
      <c r="AD86" s="89" t="str">
        <f t="shared" si="16"/>
        <v/>
      </c>
      <c r="AE86" s="89" t="str">
        <f t="shared" si="16"/>
        <v/>
      </c>
      <c r="AF86" s="89" t="str">
        <f t="shared" si="16"/>
        <v/>
      </c>
      <c r="AG86" s="89" t="str">
        <f t="shared" si="16"/>
        <v/>
      </c>
      <c r="AH86" s="89" t="str">
        <f t="shared" si="16"/>
        <v/>
      </c>
      <c r="AI86" s="89" t="str">
        <f t="shared" si="16"/>
        <v/>
      </c>
      <c r="AJ86" s="120" t="str">
        <f t="shared" si="17"/>
        <v>-</v>
      </c>
      <c r="AK86" s="120" t="str">
        <f t="shared" si="17"/>
        <v>-</v>
      </c>
      <c r="AL86" s="121">
        <f t="shared" si="18"/>
        <v>0</v>
      </c>
      <c r="AM86" s="121">
        <f t="shared" si="18"/>
        <v>0</v>
      </c>
      <c r="AN86" s="121">
        <f t="shared" si="18"/>
        <v>0</v>
      </c>
      <c r="AO86" s="121">
        <f t="shared" si="18"/>
        <v>0</v>
      </c>
      <c r="AP86" s="121">
        <f t="shared" si="18"/>
        <v>0</v>
      </c>
      <c r="AQ86" s="121">
        <f t="shared" si="18"/>
        <v>0</v>
      </c>
    </row>
    <row r="87" spans="1:43" ht="15" hidden="1" customHeight="1" outlineLevel="1" thickBot="1" x14ac:dyDescent="0.2">
      <c r="A87" s="103">
        <v>70</v>
      </c>
      <c r="B87" s="137"/>
      <c r="C87" s="130"/>
      <c r="D87" s="129"/>
      <c r="E87" s="129"/>
      <c r="F87" s="129"/>
      <c r="G87" s="108" t="str">
        <f t="shared" si="13"/>
        <v>-</v>
      </c>
      <c r="H87" s="138" t="str">
        <f t="shared" si="14"/>
        <v>-</v>
      </c>
      <c r="I87" s="139"/>
      <c r="J87" s="135"/>
      <c r="K87" s="136" t="s">
        <v>637</v>
      </c>
      <c r="L87" s="126"/>
      <c r="M87" s="113"/>
      <c r="N87" s="113"/>
      <c r="O87" s="113"/>
      <c r="P87" s="113"/>
      <c r="Q87" s="113"/>
      <c r="R87" s="113"/>
      <c r="S87" s="113"/>
      <c r="T87" s="113"/>
      <c r="U87" s="141"/>
      <c r="V87" s="127">
        <f t="shared" si="12"/>
        <v>0</v>
      </c>
      <c r="W87" s="127">
        <f t="shared" si="12"/>
        <v>0</v>
      </c>
      <c r="X87" s="127">
        <f t="shared" si="12"/>
        <v>0</v>
      </c>
      <c r="Y87" s="127">
        <f t="shared" si="11"/>
        <v>0</v>
      </c>
      <c r="Z87" s="127">
        <f t="shared" si="11"/>
        <v>0</v>
      </c>
      <c r="AA87" s="118">
        <f t="shared" si="11"/>
        <v>0</v>
      </c>
      <c r="AB87" s="119" t="str">
        <f t="shared" si="15"/>
        <v/>
      </c>
      <c r="AC87" s="60"/>
      <c r="AD87" s="89" t="str">
        <f t="shared" si="16"/>
        <v/>
      </c>
      <c r="AE87" s="89" t="str">
        <f t="shared" si="16"/>
        <v/>
      </c>
      <c r="AF87" s="89" t="str">
        <f t="shared" si="16"/>
        <v/>
      </c>
      <c r="AG87" s="89" t="str">
        <f t="shared" si="16"/>
        <v/>
      </c>
      <c r="AH87" s="89" t="str">
        <f t="shared" si="16"/>
        <v/>
      </c>
      <c r="AI87" s="89" t="str">
        <f t="shared" si="16"/>
        <v/>
      </c>
      <c r="AJ87" s="120" t="str">
        <f t="shared" si="17"/>
        <v>-</v>
      </c>
      <c r="AK87" s="120" t="str">
        <f t="shared" si="17"/>
        <v>-</v>
      </c>
      <c r="AL87" s="121">
        <f t="shared" si="18"/>
        <v>0</v>
      </c>
      <c r="AM87" s="121">
        <f t="shared" si="18"/>
        <v>0</v>
      </c>
      <c r="AN87" s="121">
        <f t="shared" si="18"/>
        <v>0</v>
      </c>
      <c r="AO87" s="121">
        <f t="shared" si="18"/>
        <v>0</v>
      </c>
      <c r="AP87" s="121">
        <f t="shared" si="18"/>
        <v>0</v>
      </c>
      <c r="AQ87" s="121">
        <f t="shared" si="18"/>
        <v>0</v>
      </c>
    </row>
    <row r="88" spans="1:43" ht="15" customHeight="1" collapsed="1" thickTop="1" x14ac:dyDescent="0.15">
      <c r="A88" s="56"/>
      <c r="B88" s="56"/>
      <c r="C88" s="56"/>
      <c r="D88" s="56"/>
      <c r="E88" s="56"/>
      <c r="F88" s="56"/>
      <c r="G88" s="142">
        <f>SUM(G18:G87)+ROUNDDOWN(SUM(H18:H87)/12,0)</f>
        <v>242</v>
      </c>
      <c r="H88" s="142">
        <f>MOD(SUM(H18:H87),12)</f>
        <v>6</v>
      </c>
      <c r="I88" s="143"/>
      <c r="J88" s="56"/>
      <c r="K88" s="56"/>
      <c r="L88" s="56"/>
      <c r="M88" s="143"/>
      <c r="N88" s="143"/>
      <c r="O88" s="143"/>
      <c r="P88" s="143"/>
      <c r="Q88" s="143"/>
      <c r="R88" s="143"/>
      <c r="S88" s="143"/>
      <c r="T88" s="143"/>
      <c r="U88" s="144" t="s">
        <v>456</v>
      </c>
      <c r="V88" s="145">
        <f t="shared" ref="V88:AA88" si="19">ROUND(SUM(V18:V87),3)</f>
        <v>0.82</v>
      </c>
      <c r="W88" s="145">
        <f t="shared" si="19"/>
        <v>0.01</v>
      </c>
      <c r="X88" s="145">
        <f t="shared" si="19"/>
        <v>0.01</v>
      </c>
      <c r="Y88" s="145">
        <f t="shared" si="19"/>
        <v>0.08</v>
      </c>
      <c r="Z88" s="145">
        <f t="shared" si="19"/>
        <v>0.08</v>
      </c>
      <c r="AA88" s="145">
        <f t="shared" si="19"/>
        <v>7.0000000000000007E-2</v>
      </c>
      <c r="AJ88" s="89"/>
    </row>
    <row r="89" spans="1:43" ht="15" customHeight="1" x14ac:dyDescent="0.15">
      <c r="V89" s="146"/>
      <c r="W89" s="146"/>
      <c r="X89" s="146"/>
      <c r="Y89" s="146"/>
      <c r="Z89" s="146"/>
      <c r="AA89" s="146"/>
    </row>
    <row r="90" spans="1:43" ht="15" customHeight="1" thickBot="1" x14ac:dyDescent="0.2">
      <c r="R90" s="819" t="s">
        <v>638</v>
      </c>
      <c r="S90" s="819"/>
      <c r="T90" s="819"/>
      <c r="U90" s="147" t="s">
        <v>456</v>
      </c>
      <c r="V90" s="148" t="s">
        <v>599</v>
      </c>
      <c r="W90" s="148" t="s">
        <v>602</v>
      </c>
      <c r="X90" s="148" t="s">
        <v>623</v>
      </c>
      <c r="Y90" s="148" t="s">
        <v>639</v>
      </c>
      <c r="Z90" s="149" t="s">
        <v>604</v>
      </c>
      <c r="AA90" s="148" t="s">
        <v>639</v>
      </c>
    </row>
    <row r="91" spans="1:43" ht="15" customHeight="1" thickBot="1" x14ac:dyDescent="0.2">
      <c r="F91" s="89"/>
      <c r="G91" s="269"/>
      <c r="H91" s="269"/>
      <c r="I91" s="822"/>
      <c r="J91" s="822"/>
      <c r="R91" s="823" t="s">
        <v>537</v>
      </c>
      <c r="S91" s="824"/>
      <c r="T91" s="825"/>
      <c r="U91" s="161">
        <f t="shared" ref="U91:U101" ca="1" si="20">SUM(V91:AA91)</f>
        <v>0.99</v>
      </c>
      <c r="V91" s="162">
        <f t="shared" ref="V91:AA91" ca="1" si="21">SUMIF($C$18:$AA$87,$R$91,V18:V87)</f>
        <v>0.77</v>
      </c>
      <c r="W91" s="162">
        <f t="shared" ca="1" si="21"/>
        <v>0.01</v>
      </c>
      <c r="X91" s="162">
        <f t="shared" ca="1" si="21"/>
        <v>0.01</v>
      </c>
      <c r="Y91" s="162">
        <f t="shared" ca="1" si="21"/>
        <v>7.9999999999999988E-2</v>
      </c>
      <c r="Z91" s="162">
        <f t="shared" ca="1" si="21"/>
        <v>0.06</v>
      </c>
      <c r="AA91" s="163">
        <f t="shared" ca="1" si="21"/>
        <v>6.0000000000000005E-2</v>
      </c>
    </row>
    <row r="92" spans="1:43" ht="15" customHeight="1" thickTop="1" x14ac:dyDescent="0.15">
      <c r="I92" s="269"/>
      <c r="J92" s="269"/>
      <c r="R92" s="820" t="s">
        <v>540</v>
      </c>
      <c r="S92" s="821"/>
      <c r="T92" s="151" t="s">
        <v>640</v>
      </c>
      <c r="U92" s="164">
        <f t="shared" ca="1" si="20"/>
        <v>0.08</v>
      </c>
      <c r="V92" s="150">
        <f t="shared" ref="V92:AA101" ca="1" si="22">IF($R92="","",SUMIF($B$18:$AA$87,$R92,V$18:V$87))</f>
        <v>0.05</v>
      </c>
      <c r="W92" s="150">
        <f t="shared" ca="1" si="22"/>
        <v>0</v>
      </c>
      <c r="X92" s="150">
        <f t="shared" ca="1" si="22"/>
        <v>0</v>
      </c>
      <c r="Y92" s="150">
        <f t="shared" ca="1" si="22"/>
        <v>0</v>
      </c>
      <c r="Z92" s="150">
        <f t="shared" ca="1" si="22"/>
        <v>0.02</v>
      </c>
      <c r="AA92" s="165">
        <f t="shared" ca="1" si="22"/>
        <v>0.01</v>
      </c>
    </row>
    <row r="93" spans="1:43" ht="15" customHeight="1" x14ac:dyDescent="0.15">
      <c r="I93" s="269"/>
      <c r="J93" s="269"/>
      <c r="R93" s="812"/>
      <c r="S93" s="813"/>
      <c r="T93" s="151" t="s">
        <v>641</v>
      </c>
      <c r="U93" s="164">
        <f t="shared" si="20"/>
        <v>0</v>
      </c>
      <c r="V93" s="150" t="str">
        <f t="shared" si="22"/>
        <v/>
      </c>
      <c r="W93" s="150" t="str">
        <f t="shared" si="22"/>
        <v/>
      </c>
      <c r="X93" s="150" t="str">
        <f t="shared" si="22"/>
        <v/>
      </c>
      <c r="Y93" s="150" t="str">
        <f t="shared" si="22"/>
        <v/>
      </c>
      <c r="Z93" s="150" t="str">
        <f t="shared" si="22"/>
        <v/>
      </c>
      <c r="AA93" s="165" t="str">
        <f t="shared" si="22"/>
        <v/>
      </c>
    </row>
    <row r="94" spans="1:43" ht="15" customHeight="1" x14ac:dyDescent="0.15">
      <c r="I94" s="269"/>
      <c r="J94" s="269"/>
      <c r="R94" s="812"/>
      <c r="S94" s="813"/>
      <c r="T94" s="151" t="s">
        <v>642</v>
      </c>
      <c r="U94" s="164">
        <f t="shared" si="20"/>
        <v>0</v>
      </c>
      <c r="V94" s="150" t="str">
        <f t="shared" si="22"/>
        <v/>
      </c>
      <c r="W94" s="150" t="str">
        <f t="shared" si="22"/>
        <v/>
      </c>
      <c r="X94" s="150" t="str">
        <f t="shared" si="22"/>
        <v/>
      </c>
      <c r="Y94" s="150" t="str">
        <f t="shared" si="22"/>
        <v/>
      </c>
      <c r="Z94" s="150" t="str">
        <f t="shared" si="22"/>
        <v/>
      </c>
      <c r="AA94" s="165" t="str">
        <f t="shared" si="22"/>
        <v/>
      </c>
    </row>
    <row r="95" spans="1:43" ht="15" customHeight="1" x14ac:dyDescent="0.15">
      <c r="I95" s="269"/>
      <c r="J95" s="269"/>
      <c r="R95" s="812"/>
      <c r="S95" s="813"/>
      <c r="T95" s="151" t="s">
        <v>643</v>
      </c>
      <c r="U95" s="164">
        <f t="shared" si="20"/>
        <v>0</v>
      </c>
      <c r="V95" s="150" t="str">
        <f t="shared" si="22"/>
        <v/>
      </c>
      <c r="W95" s="150" t="str">
        <f t="shared" si="22"/>
        <v/>
      </c>
      <c r="X95" s="150" t="str">
        <f t="shared" si="22"/>
        <v/>
      </c>
      <c r="Y95" s="150" t="str">
        <f t="shared" si="22"/>
        <v/>
      </c>
      <c r="Z95" s="150" t="str">
        <f t="shared" si="22"/>
        <v/>
      </c>
      <c r="AA95" s="165" t="str">
        <f t="shared" si="22"/>
        <v/>
      </c>
    </row>
    <row r="96" spans="1:43" ht="15" customHeight="1" x14ac:dyDescent="0.15">
      <c r="G96" s="152"/>
      <c r="H96" s="152"/>
      <c r="I96" s="269"/>
      <c r="J96" s="269"/>
      <c r="R96" s="812"/>
      <c r="S96" s="813"/>
      <c r="T96" s="151" t="s">
        <v>644</v>
      </c>
      <c r="U96" s="164">
        <f t="shared" si="20"/>
        <v>0</v>
      </c>
      <c r="V96" s="150" t="str">
        <f t="shared" si="22"/>
        <v/>
      </c>
      <c r="W96" s="150" t="str">
        <f t="shared" si="22"/>
        <v/>
      </c>
      <c r="X96" s="150" t="str">
        <f t="shared" si="22"/>
        <v/>
      </c>
      <c r="Y96" s="150" t="str">
        <f t="shared" si="22"/>
        <v/>
      </c>
      <c r="Z96" s="150" t="str">
        <f t="shared" si="22"/>
        <v/>
      </c>
      <c r="AA96" s="165" t="str">
        <f t="shared" si="22"/>
        <v/>
      </c>
    </row>
    <row r="97" spans="6:27" ht="15" customHeight="1" x14ac:dyDescent="0.15">
      <c r="I97" s="269"/>
      <c r="J97" s="269"/>
      <c r="R97" s="812"/>
      <c r="S97" s="813"/>
      <c r="T97" s="151" t="s">
        <v>645</v>
      </c>
      <c r="U97" s="164">
        <f t="shared" si="20"/>
        <v>0</v>
      </c>
      <c r="V97" s="150" t="str">
        <f t="shared" si="22"/>
        <v/>
      </c>
      <c r="W97" s="150" t="str">
        <f t="shared" si="22"/>
        <v/>
      </c>
      <c r="X97" s="150" t="str">
        <f t="shared" si="22"/>
        <v/>
      </c>
      <c r="Y97" s="150" t="str">
        <f t="shared" si="22"/>
        <v/>
      </c>
      <c r="Z97" s="150" t="str">
        <f t="shared" si="22"/>
        <v/>
      </c>
      <c r="AA97" s="165" t="str">
        <f t="shared" si="22"/>
        <v/>
      </c>
    </row>
    <row r="98" spans="6:27" ht="15" customHeight="1" x14ac:dyDescent="0.15">
      <c r="I98" s="269"/>
      <c r="J98" s="269"/>
      <c r="R98" s="812"/>
      <c r="S98" s="813"/>
      <c r="T98" s="151" t="s">
        <v>646</v>
      </c>
      <c r="U98" s="164">
        <f t="shared" si="20"/>
        <v>0</v>
      </c>
      <c r="V98" s="150" t="str">
        <f t="shared" si="22"/>
        <v/>
      </c>
      <c r="W98" s="150" t="str">
        <f t="shared" si="22"/>
        <v/>
      </c>
      <c r="X98" s="150" t="str">
        <f t="shared" si="22"/>
        <v/>
      </c>
      <c r="Y98" s="150" t="str">
        <f t="shared" si="22"/>
        <v/>
      </c>
      <c r="Z98" s="150" t="str">
        <f t="shared" si="22"/>
        <v/>
      </c>
      <c r="AA98" s="165" t="str">
        <f t="shared" si="22"/>
        <v/>
      </c>
    </row>
    <row r="99" spans="6:27" ht="15" customHeight="1" x14ac:dyDescent="0.15">
      <c r="I99" s="269"/>
      <c r="J99" s="269"/>
      <c r="R99" s="812"/>
      <c r="S99" s="813"/>
      <c r="T99" s="151" t="s">
        <v>647</v>
      </c>
      <c r="U99" s="164">
        <f t="shared" si="20"/>
        <v>0</v>
      </c>
      <c r="V99" s="150" t="str">
        <f t="shared" si="22"/>
        <v/>
      </c>
      <c r="W99" s="150" t="str">
        <f t="shared" si="22"/>
        <v/>
      </c>
      <c r="X99" s="150" t="str">
        <f t="shared" si="22"/>
        <v/>
      </c>
      <c r="Y99" s="150" t="str">
        <f t="shared" si="22"/>
        <v/>
      </c>
      <c r="Z99" s="150" t="str">
        <f t="shared" si="22"/>
        <v/>
      </c>
      <c r="AA99" s="165" t="str">
        <f t="shared" si="22"/>
        <v/>
      </c>
    </row>
    <row r="100" spans="6:27" ht="15" customHeight="1" x14ac:dyDescent="0.15">
      <c r="I100" s="269"/>
      <c r="J100" s="269"/>
      <c r="R100" s="812"/>
      <c r="S100" s="813"/>
      <c r="T100" s="151" t="s">
        <v>648</v>
      </c>
      <c r="U100" s="164">
        <f t="shared" si="20"/>
        <v>0</v>
      </c>
      <c r="V100" s="150" t="str">
        <f t="shared" si="22"/>
        <v/>
      </c>
      <c r="W100" s="150" t="str">
        <f t="shared" si="22"/>
        <v/>
      </c>
      <c r="X100" s="150" t="str">
        <f t="shared" si="22"/>
        <v/>
      </c>
      <c r="Y100" s="150" t="str">
        <f t="shared" si="22"/>
        <v/>
      </c>
      <c r="Z100" s="150" t="str">
        <f t="shared" si="22"/>
        <v/>
      </c>
      <c r="AA100" s="165" t="str">
        <f t="shared" si="22"/>
        <v/>
      </c>
    </row>
    <row r="101" spans="6:27" ht="15" customHeight="1" thickBot="1" x14ac:dyDescent="0.2">
      <c r="I101" s="269"/>
      <c r="J101" s="269"/>
      <c r="R101" s="814"/>
      <c r="S101" s="815"/>
      <c r="T101" s="56" t="s">
        <v>649</v>
      </c>
      <c r="U101" s="166">
        <f t="shared" si="20"/>
        <v>0</v>
      </c>
      <c r="V101" s="167" t="str">
        <f t="shared" si="22"/>
        <v/>
      </c>
      <c r="W101" s="167" t="str">
        <f t="shared" si="22"/>
        <v/>
      </c>
      <c r="X101" s="167" t="str">
        <f t="shared" si="22"/>
        <v/>
      </c>
      <c r="Y101" s="167" t="str">
        <f t="shared" si="22"/>
        <v/>
      </c>
      <c r="Z101" s="167" t="str">
        <f t="shared" si="22"/>
        <v/>
      </c>
      <c r="AA101" s="168" t="str">
        <f t="shared" si="22"/>
        <v/>
      </c>
    </row>
    <row r="102" spans="6:27" ht="15" customHeight="1" thickTop="1" x14ac:dyDescent="0.15">
      <c r="I102" s="269"/>
      <c r="J102" s="269"/>
      <c r="R102" s="816" t="s">
        <v>456</v>
      </c>
      <c r="S102" s="817"/>
      <c r="T102" s="818"/>
      <c r="U102" s="153">
        <f ca="1">SUM(V102:AA102)</f>
        <v>1.0699999999999998</v>
      </c>
      <c r="V102" s="154">
        <f t="shared" ref="V102:AA102" ca="1" si="23">ROUND(SUM(V91:V101),3)</f>
        <v>0.82</v>
      </c>
      <c r="W102" s="154">
        <f t="shared" ca="1" si="23"/>
        <v>0.01</v>
      </c>
      <c r="X102" s="154">
        <f t="shared" ca="1" si="23"/>
        <v>0.01</v>
      </c>
      <c r="Y102" s="154">
        <f t="shared" ca="1" si="23"/>
        <v>0.08</v>
      </c>
      <c r="Z102" s="154">
        <f t="shared" ca="1" si="23"/>
        <v>0.08</v>
      </c>
      <c r="AA102" s="154">
        <f t="shared" ca="1" si="23"/>
        <v>7.0000000000000007E-2</v>
      </c>
    </row>
    <row r="103" spans="6:27" x14ac:dyDescent="0.15">
      <c r="F103" s="155"/>
      <c r="R103" s="811" t="s">
        <v>650</v>
      </c>
      <c r="S103" s="811"/>
      <c r="T103" s="811"/>
      <c r="U103" s="811"/>
      <c r="V103" s="156" t="str">
        <f t="shared" ref="V103:AA103" ca="1" si="24">IF(V88=V102,"OK","NG")</f>
        <v>OK</v>
      </c>
      <c r="W103" s="156" t="str">
        <f t="shared" ca="1" si="24"/>
        <v>OK</v>
      </c>
      <c r="X103" s="156" t="str">
        <f t="shared" ca="1" si="24"/>
        <v>OK</v>
      </c>
      <c r="Y103" s="156" t="str">
        <f t="shared" ca="1" si="24"/>
        <v>OK</v>
      </c>
      <c r="Z103" s="156" t="str">
        <f t="shared" ca="1" si="24"/>
        <v>OK</v>
      </c>
      <c r="AA103" s="156" t="str">
        <f t="shared" ca="1" si="24"/>
        <v>OK</v>
      </c>
    </row>
  </sheetData>
  <autoFilter ref="A17:AN88" xr:uid="{00000000-0009-0000-0000-000009000000}">
    <filterColumn colId="1" showButton="0"/>
  </autoFilter>
  <mergeCells count="61">
    <mergeCell ref="X3:AA3"/>
    <mergeCell ref="X5:AA5"/>
    <mergeCell ref="A6:AA6"/>
    <mergeCell ref="A7:A16"/>
    <mergeCell ref="B7:C16"/>
    <mergeCell ref="D7:D16"/>
    <mergeCell ref="E7:E16"/>
    <mergeCell ref="F7:F16"/>
    <mergeCell ref="G7:H15"/>
    <mergeCell ref="I7:I14"/>
    <mergeCell ref="AB7:AB16"/>
    <mergeCell ref="M8:P8"/>
    <mergeCell ref="Q8:R8"/>
    <mergeCell ref="S8:S15"/>
    <mergeCell ref="T8:T15"/>
    <mergeCell ref="U8:U15"/>
    <mergeCell ref="V8:Y8"/>
    <mergeCell ref="AA9:AA15"/>
    <mergeCell ref="M10:M14"/>
    <mergeCell ref="N10:N14"/>
    <mergeCell ref="O10:O14"/>
    <mergeCell ref="G91:H91"/>
    <mergeCell ref="I91:J91"/>
    <mergeCell ref="R91:T91"/>
    <mergeCell ref="Z8:AA8"/>
    <mergeCell ref="M9:O9"/>
    <mergeCell ref="P9:P15"/>
    <mergeCell ref="Q9:Q14"/>
    <mergeCell ref="R9:R15"/>
    <mergeCell ref="V9:V13"/>
    <mergeCell ref="W9:W13"/>
    <mergeCell ref="X9:X13"/>
    <mergeCell ref="Y9:Y15"/>
    <mergeCell ref="Z9:Z13"/>
    <mergeCell ref="J7:L16"/>
    <mergeCell ref="M7:U7"/>
    <mergeCell ref="V7:AA7"/>
    <mergeCell ref="R90:T90"/>
    <mergeCell ref="I92:J92"/>
    <mergeCell ref="R92:S92"/>
    <mergeCell ref="I93:J93"/>
    <mergeCell ref="R93:S93"/>
    <mergeCell ref="I94:J94"/>
    <mergeCell ref="R94:S94"/>
    <mergeCell ref="I95:J95"/>
    <mergeCell ref="R95:S95"/>
    <mergeCell ref="I96:J96"/>
    <mergeCell ref="R96:S96"/>
    <mergeCell ref="I97:J97"/>
    <mergeCell ref="R97:S97"/>
    <mergeCell ref="I98:J98"/>
    <mergeCell ref="R98:S98"/>
    <mergeCell ref="I99:J99"/>
    <mergeCell ref="R99:S99"/>
    <mergeCell ref="R103:U103"/>
    <mergeCell ref="I100:J100"/>
    <mergeCell ref="R100:S100"/>
    <mergeCell ref="I101:J101"/>
    <mergeCell ref="R101:S101"/>
    <mergeCell ref="I102:J102"/>
    <mergeCell ref="R102:T102"/>
  </mergeCells>
  <phoneticPr fontId="3"/>
  <dataValidations count="14">
    <dataValidation imeMode="off" allowBlank="1" showInputMessage="1" showErrorMessage="1" sqref="M18:U87" xr:uid="{00000000-0002-0000-0900-000000000000}"/>
    <dataValidation imeMode="hiragana" allowBlank="1" showInputMessage="1" showErrorMessage="1" sqref="E18:E87" xr:uid="{00000000-0002-0000-0900-000001000000}"/>
    <dataValidation imeMode="hiragana" allowBlank="1" showInputMessage="1" showErrorMessage="1" prompt="支所所属の職員は、支所名を入力してください。" sqref="B18:B87" xr:uid="{00000000-0002-0000-0900-000002000000}"/>
    <dataValidation imeMode="halfAlpha" allowBlank="1" showInputMessage="1" showErrorMessage="1" prompt="生年月日入力例_x000a_昭和36年1月1日生まれ_x000a_→S36.1.1と入力してください。" sqref="F19:F87" xr:uid="{00000000-0002-0000-0900-000003000000}"/>
    <dataValidation type="whole" imeMode="off" allowBlank="1" showInputMessage="1" showErrorMessage="1" prompt="1～12までの数字を入力してください。育児休業や休職等で１ヶ月１６日以上勤務されていない月がある場合は、その月数分を引いて入力してください。" sqref="I18:I87" xr:uid="{00000000-0002-0000-0900-000004000000}">
      <formula1>1</formula1>
      <formula2>12</formula2>
    </dataValidation>
    <dataValidation type="whole" imeMode="off" allowBlank="1" showInputMessage="1" showErrorMessage="1" prompt="1～12までの数字を入力してください。（月は自動で入力されます。）" sqref="J19:J87" xr:uid="{00000000-0002-0000-0900-000005000000}">
      <formula1>1</formula1>
      <formula2>12</formula2>
    </dataValidation>
    <dataValidation allowBlank="1" showInputMessage="1" showErrorMessage="1" prompt="支所名を入力してください。支所毎の年間実質職員数が表示されます。" sqref="R92:S101" xr:uid="{00000000-0002-0000-0900-000006000000}"/>
    <dataValidation allowBlank="1" showInputMessage="1" showErrorMessage="1" prompt="生年月日入力例_x000a_昭和３６．４．１_x000a_生まれ_x000a_→S３６．４．１と入力してください。" sqref="F18" xr:uid="{00000000-0002-0000-0900-000007000000}"/>
    <dataValidation allowBlank="1" showInputMessage="1" showErrorMessage="1" prompt="１～１２までの_x000a_数字を入力してください。_x000a_（「月」は自動的に表示されます。）" sqref="I18:J18 I19:I87" xr:uid="{00000000-0002-0000-0900-000008000000}"/>
    <dataValidation type="whole" imeMode="off" allowBlank="1" showInputMessage="1" showErrorMessage="1" prompt="１～１２までの数字を入力してください。_x000a_（「月」は自動的に_x000a_表示されます。）_x000a_従事期間が3月まで在籍している職員は年齢が自動的に_x000a_表示されます。" sqref="L18:L87" xr:uid="{00000000-0002-0000-0900-000009000000}">
      <formula1>1</formula1>
      <formula2>12</formula2>
    </dataValidation>
    <dataValidation type="list" allowBlank="1" showInputMessage="1" showErrorMessage="1" prompt="「本庁」「支所」を選択してください。本庁所属職員以外は全て支所としてください。" sqref="C43:C87" xr:uid="{00000000-0002-0000-0900-00000A000000}">
      <formula1>$AK$7:$AK$8</formula1>
    </dataValidation>
    <dataValidation type="list" allowBlank="1" showInputMessage="1" showErrorMessage="1" prompt="「係長」には、課長補佐・次長・副主幹・主査・主任等を含みます。_x000a_「係員」には主事・主事補等を含みます。_x000a_「その他」には、嘱託及び常勤の臨時職員・賃金職員を含みます。" sqref="D43:D87" xr:uid="{00000000-0002-0000-0900-00000B000000}">
      <formula1>$AL$7:$AL$10</formula1>
    </dataValidation>
    <dataValidation type="list" allowBlank="1" showInputMessage="1" showErrorMessage="1" prompt="「本庁」「支所」を選択してください。本庁所属_x000a_職員以外は、すべて_x000a_支所としてください。" sqref="C18:C42" xr:uid="{00000000-0002-0000-0900-00000C000000}">
      <formula1>$AK$7:$AK$8</formula1>
    </dataValidation>
    <dataValidation type="list" allowBlank="1" showInputMessage="1" showErrorMessage="1" prompt="「係長」には、課長補佐・次長・副主幹・主査・主任等を含み_x000a_ます。_x000a_「係員」には、主事・主事補等を含みます。_x000a_「その他」には、嘱託及び常勤の臨時職員・賃金職員を含みます。" sqref="D18:D42" xr:uid="{00000000-0002-0000-0900-00000D000000}">
      <formula1>$AL$7:$AL$10</formula1>
    </dataValidation>
  </dataValidations>
  <printOptions horizontalCentered="1"/>
  <pageMargins left="0.23622047244094491" right="0.23622047244094491" top="0.74803149606299213" bottom="0.74803149606299213" header="0.31496062992125984" footer="0.31496062992125984"/>
  <pageSetup paperSize="9" scale="60" orientation="landscape" r:id="rId1"/>
  <headerFooter scaleWithDoc="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CBE16-0CEF-4342-8BF7-A7715483933A}">
  <sheetPr>
    <tabColor rgb="FFFFC000"/>
  </sheetPr>
  <dimension ref="A1:J33"/>
  <sheetViews>
    <sheetView showGridLines="0" view="pageBreakPreview" zoomScale="98" zoomScaleNormal="100" zoomScaleSheetLayoutView="98" workbookViewId="0">
      <selection activeCell="D7" sqref="D7:D12"/>
    </sheetView>
  </sheetViews>
  <sheetFormatPr defaultRowHeight="13.5" x14ac:dyDescent="0.15"/>
  <cols>
    <col min="2" max="7" width="17.625" customWidth="1"/>
  </cols>
  <sheetData>
    <row r="1" spans="1:10" x14ac:dyDescent="0.15">
      <c r="A1" s="188"/>
      <c r="B1" s="188"/>
      <c r="C1" s="188"/>
      <c r="D1" s="189"/>
      <c r="E1" s="189"/>
      <c r="F1" s="190"/>
      <c r="G1" s="188"/>
      <c r="H1" s="188"/>
      <c r="I1" s="188"/>
      <c r="J1" s="188"/>
    </row>
    <row r="2" spans="1:10" x14ac:dyDescent="0.15">
      <c r="A2" s="188"/>
      <c r="B2" s="188"/>
      <c r="C2" s="188"/>
      <c r="D2" s="189"/>
      <c r="E2" s="189"/>
      <c r="F2" s="190"/>
      <c r="G2" s="188"/>
      <c r="H2" s="188"/>
      <c r="I2" s="188"/>
      <c r="J2" s="188"/>
    </row>
    <row r="3" spans="1:10" x14ac:dyDescent="0.15">
      <c r="A3" s="188"/>
      <c r="B3" s="188"/>
      <c r="C3" s="188"/>
      <c r="D3" s="189"/>
      <c r="E3" s="189"/>
      <c r="F3" s="190"/>
      <c r="G3" s="188"/>
      <c r="H3" s="188"/>
      <c r="I3" s="188"/>
      <c r="J3" s="188"/>
    </row>
    <row r="4" spans="1:10" x14ac:dyDescent="0.15">
      <c r="A4" s="188"/>
      <c r="B4" s="188"/>
      <c r="C4" s="188"/>
      <c r="D4" s="189"/>
      <c r="E4" s="189"/>
      <c r="F4" s="190"/>
      <c r="G4" s="188"/>
      <c r="H4" s="188"/>
      <c r="I4" s="188"/>
      <c r="J4" s="188"/>
    </row>
    <row r="5" spans="1:10" x14ac:dyDescent="0.15">
      <c r="A5" s="188"/>
      <c r="B5" s="188"/>
      <c r="C5" s="188"/>
      <c r="D5" s="189"/>
      <c r="E5" s="189"/>
      <c r="F5" s="190"/>
      <c r="G5" s="188"/>
      <c r="H5" s="188"/>
      <c r="I5" s="188"/>
      <c r="J5" s="188"/>
    </row>
    <row r="6" spans="1:10" ht="17.25" x14ac:dyDescent="0.2">
      <c r="A6" s="211" t="s">
        <v>651</v>
      </c>
      <c r="B6" s="188"/>
      <c r="C6" s="188"/>
      <c r="D6" s="189"/>
      <c r="E6" s="189"/>
      <c r="F6" s="190"/>
      <c r="G6" s="188"/>
      <c r="H6" s="188"/>
      <c r="I6" s="188"/>
      <c r="J6" s="188"/>
    </row>
    <row r="7" spans="1:10" ht="13.5" customHeight="1" x14ac:dyDescent="0.15">
      <c r="A7" s="192"/>
      <c r="B7" s="193"/>
      <c r="C7" s="869"/>
      <c r="D7" s="872" t="s">
        <v>694</v>
      </c>
      <c r="E7" s="872" t="s">
        <v>695</v>
      </c>
      <c r="F7" s="872" t="s">
        <v>696</v>
      </c>
      <c r="G7" s="866" t="s">
        <v>652</v>
      </c>
      <c r="H7" s="188"/>
      <c r="I7" s="188"/>
      <c r="J7" s="188"/>
    </row>
    <row r="8" spans="1:10" x14ac:dyDescent="0.15">
      <c r="A8" s="196"/>
      <c r="B8" s="197"/>
      <c r="C8" s="870"/>
      <c r="D8" s="872"/>
      <c r="E8" s="872"/>
      <c r="F8" s="872"/>
      <c r="G8" s="867"/>
      <c r="H8" s="188"/>
      <c r="I8" s="188"/>
      <c r="J8" s="188"/>
    </row>
    <row r="9" spans="1:10" x14ac:dyDescent="0.15">
      <c r="A9" s="199" t="s">
        <v>404</v>
      </c>
      <c r="B9" s="197"/>
      <c r="C9" s="870"/>
      <c r="D9" s="872"/>
      <c r="E9" s="872"/>
      <c r="F9" s="872"/>
      <c r="G9" s="867"/>
      <c r="H9" s="188"/>
      <c r="I9" s="188"/>
      <c r="J9" s="188"/>
    </row>
    <row r="10" spans="1:10" x14ac:dyDescent="0.15">
      <c r="A10" s="199"/>
      <c r="B10" s="200" t="s">
        <v>408</v>
      </c>
      <c r="C10" s="870"/>
      <c r="D10" s="872"/>
      <c r="E10" s="872"/>
      <c r="F10" s="872"/>
      <c r="G10" s="867"/>
      <c r="H10" s="188"/>
      <c r="I10" s="188"/>
      <c r="J10" s="188"/>
    </row>
    <row r="11" spans="1:10" x14ac:dyDescent="0.15">
      <c r="A11" s="199" t="s">
        <v>409</v>
      </c>
      <c r="B11" s="197"/>
      <c r="C11" s="870"/>
      <c r="D11" s="872"/>
      <c r="E11" s="872"/>
      <c r="F11" s="872"/>
      <c r="G11" s="867"/>
      <c r="H11" s="188"/>
      <c r="I11" s="188"/>
      <c r="J11" s="188"/>
    </row>
    <row r="12" spans="1:10" x14ac:dyDescent="0.15">
      <c r="A12" s="212"/>
      <c r="B12" s="213"/>
      <c r="C12" s="871"/>
      <c r="D12" s="872"/>
      <c r="E12" s="872"/>
      <c r="F12" s="872"/>
      <c r="G12" s="868"/>
      <c r="H12" s="188"/>
      <c r="I12" s="188"/>
      <c r="J12" s="188"/>
    </row>
    <row r="13" spans="1:10" ht="19.899999999999999" customHeight="1" x14ac:dyDescent="0.15">
      <c r="A13" s="863" t="str">
        <f>★表紙!BK48</f>
        <v>999</v>
      </c>
      <c r="B13" s="864" t="str">
        <f>★表紙!BT48</f>
        <v>○○市</v>
      </c>
      <c r="C13" s="207" t="s">
        <v>653</v>
      </c>
      <c r="D13" s="214"/>
      <c r="E13" s="214"/>
      <c r="F13" s="215"/>
      <c r="G13" s="216">
        <f>SUM(D13:F13)</f>
        <v>0</v>
      </c>
      <c r="H13" s="188"/>
      <c r="I13" s="188"/>
      <c r="J13" s="188"/>
    </row>
    <row r="14" spans="1:10" ht="19.899999999999999" customHeight="1" x14ac:dyDescent="0.15">
      <c r="A14" s="863"/>
      <c r="B14" s="864"/>
      <c r="C14" s="207" t="s">
        <v>654</v>
      </c>
      <c r="D14" s="214"/>
      <c r="E14" s="214"/>
      <c r="F14" s="215"/>
      <c r="G14" s="217">
        <f>SUM(D14:F14)</f>
        <v>0</v>
      </c>
      <c r="H14" s="188"/>
      <c r="I14" s="188"/>
      <c r="J14" s="188"/>
    </row>
    <row r="15" spans="1:10" ht="19.899999999999999" customHeight="1" x14ac:dyDescent="0.15">
      <c r="A15" s="863"/>
      <c r="B15" s="864"/>
      <c r="C15" s="207" t="s">
        <v>428</v>
      </c>
      <c r="D15" s="217">
        <f>IF(D$13-D$14&lt;0,D$13,D$14)</f>
        <v>0</v>
      </c>
      <c r="E15" s="217">
        <f>IF(E$13-E$14&lt;0,E$13,E$14)</f>
        <v>0</v>
      </c>
      <c r="F15" s="217">
        <f>IF(F$13-F$14&lt;0,F$13,F$14)</f>
        <v>0</v>
      </c>
      <c r="G15" s="217">
        <f>SUM(D15:F15)</f>
        <v>0</v>
      </c>
      <c r="H15" s="188"/>
      <c r="I15" s="188"/>
      <c r="J15" s="188"/>
    </row>
    <row r="16" spans="1:10" ht="19.899999999999999" customHeight="1" x14ac:dyDescent="0.15">
      <c r="A16" s="863"/>
      <c r="B16" s="864"/>
      <c r="C16" s="207" t="s">
        <v>655</v>
      </c>
      <c r="D16" s="217">
        <f>IF(D$14-D$13&gt;0,0,D$13-D$14)</f>
        <v>0</v>
      </c>
      <c r="E16" s="217">
        <f t="shared" ref="E16:F16" si="0">IF(E$14-E$13&gt;0,0,E$13-E$14)</f>
        <v>0</v>
      </c>
      <c r="F16" s="217">
        <f t="shared" si="0"/>
        <v>0</v>
      </c>
      <c r="G16" s="217">
        <f>SUM(D16:F16)</f>
        <v>0</v>
      </c>
      <c r="H16" s="188"/>
      <c r="I16" s="188"/>
      <c r="J16" s="188"/>
    </row>
    <row r="17" spans="1:10" ht="15" customHeight="1" x14ac:dyDescent="0.15">
      <c r="A17" s="188"/>
      <c r="B17" s="188"/>
      <c r="C17" s="188" t="s">
        <v>656</v>
      </c>
      <c r="D17" s="189"/>
      <c r="E17" s="189"/>
      <c r="F17" s="190"/>
      <c r="G17" s="188"/>
      <c r="H17" s="188"/>
      <c r="I17" s="188"/>
      <c r="J17" s="188"/>
    </row>
    <row r="18" spans="1:10" x14ac:dyDescent="0.15">
      <c r="A18" s="188"/>
      <c r="B18" s="188"/>
      <c r="C18" s="188"/>
      <c r="D18" s="189"/>
      <c r="E18" s="189"/>
      <c r="F18" s="190"/>
      <c r="G18" s="188"/>
      <c r="H18" s="188"/>
      <c r="I18" s="188"/>
      <c r="J18" s="188"/>
    </row>
    <row r="19" spans="1:10" x14ac:dyDescent="0.15">
      <c r="A19" s="188"/>
      <c r="B19" s="188"/>
      <c r="C19" s="188"/>
      <c r="D19" s="189"/>
      <c r="E19" s="189"/>
      <c r="F19" s="190"/>
      <c r="G19" s="188"/>
      <c r="H19" s="188"/>
      <c r="I19" s="188"/>
      <c r="J19" s="188"/>
    </row>
    <row r="20" spans="1:10" x14ac:dyDescent="0.15">
      <c r="A20" s="188"/>
      <c r="B20" s="188"/>
      <c r="C20" s="188"/>
      <c r="D20" s="189"/>
      <c r="E20" s="189"/>
      <c r="F20" s="190"/>
      <c r="G20" s="188"/>
      <c r="H20" s="188"/>
      <c r="I20" s="188"/>
      <c r="J20" s="188"/>
    </row>
    <row r="21" spans="1:10" x14ac:dyDescent="0.15">
      <c r="A21" s="188"/>
      <c r="B21" s="188"/>
      <c r="C21" s="188"/>
      <c r="D21" s="189"/>
      <c r="E21" s="189"/>
      <c r="F21" s="190"/>
      <c r="G21" s="188"/>
      <c r="H21" s="188"/>
      <c r="I21" s="188"/>
      <c r="J21" s="188"/>
    </row>
    <row r="22" spans="1:10" x14ac:dyDescent="0.15">
      <c r="A22" s="188"/>
      <c r="B22" s="188"/>
      <c r="C22" s="188"/>
      <c r="D22" s="189"/>
      <c r="E22" s="189"/>
      <c r="F22" s="190"/>
      <c r="G22" s="188"/>
      <c r="H22" s="188"/>
      <c r="I22" s="188"/>
      <c r="J22" s="188"/>
    </row>
    <row r="23" spans="1:10" x14ac:dyDescent="0.15">
      <c r="A23" s="188"/>
      <c r="B23" s="188"/>
      <c r="C23" s="188"/>
      <c r="D23" s="189"/>
      <c r="E23" s="189"/>
      <c r="F23" s="190"/>
      <c r="G23" s="188"/>
      <c r="H23" s="218"/>
      <c r="I23" s="218"/>
      <c r="J23" s="188"/>
    </row>
    <row r="24" spans="1:10" x14ac:dyDescent="0.15">
      <c r="A24" s="188"/>
      <c r="B24" s="188"/>
      <c r="C24" s="188"/>
      <c r="D24" s="189"/>
      <c r="E24" s="189"/>
      <c r="F24" s="190"/>
      <c r="G24" s="188"/>
      <c r="H24" s="218"/>
      <c r="I24" s="218"/>
      <c r="J24" s="188"/>
    </row>
    <row r="25" spans="1:10" x14ac:dyDescent="0.15">
      <c r="A25" s="188"/>
      <c r="B25" s="188"/>
      <c r="C25" s="188"/>
      <c r="D25" s="189"/>
      <c r="E25" s="189"/>
      <c r="F25" s="190"/>
      <c r="G25" s="188"/>
      <c r="H25" s="218"/>
      <c r="I25" s="218"/>
      <c r="J25" s="188"/>
    </row>
    <row r="26" spans="1:10" x14ac:dyDescent="0.15">
      <c r="A26" s="188"/>
      <c r="B26" s="188"/>
      <c r="C26" s="188"/>
      <c r="D26" s="189"/>
      <c r="E26" s="189"/>
      <c r="F26" s="190"/>
      <c r="G26" s="188"/>
      <c r="H26" s="218"/>
      <c r="I26" s="218"/>
      <c r="J26" s="188"/>
    </row>
    <row r="27" spans="1:10" x14ac:dyDescent="0.15">
      <c r="A27" s="188"/>
      <c r="B27" s="188"/>
      <c r="C27" s="188"/>
      <c r="D27" s="189"/>
      <c r="E27" s="189"/>
      <c r="F27" s="190"/>
      <c r="G27" s="188"/>
      <c r="H27" s="865"/>
      <c r="I27" s="865"/>
      <c r="J27" s="188"/>
    </row>
    <row r="28" spans="1:10" x14ac:dyDescent="0.15">
      <c r="A28" s="188"/>
      <c r="B28" s="188"/>
      <c r="C28" s="188"/>
      <c r="D28" s="189"/>
      <c r="E28" s="189"/>
      <c r="F28" s="190"/>
      <c r="G28" s="188"/>
      <c r="H28" s="865"/>
      <c r="I28" s="865"/>
      <c r="J28" s="188"/>
    </row>
    <row r="29" spans="1:10" ht="14.25" x14ac:dyDescent="0.15">
      <c r="A29" s="188"/>
      <c r="B29" s="188"/>
      <c r="C29" s="188"/>
      <c r="D29" s="189"/>
      <c r="E29" s="189"/>
      <c r="F29" s="190"/>
      <c r="G29" s="188"/>
      <c r="H29" s="862"/>
      <c r="I29" s="862"/>
      <c r="J29" s="188"/>
    </row>
    <row r="30" spans="1:10" ht="14.25" x14ac:dyDescent="0.15">
      <c r="A30" s="188"/>
      <c r="B30" s="188"/>
      <c r="C30" s="188"/>
      <c r="D30" s="189"/>
      <c r="E30" s="189"/>
      <c r="F30" s="190"/>
      <c r="G30" s="188"/>
      <c r="H30" s="862"/>
      <c r="I30" s="862"/>
      <c r="J30" s="188"/>
    </row>
    <row r="31" spans="1:10" ht="14.25" x14ac:dyDescent="0.15">
      <c r="A31" s="188"/>
      <c r="B31" s="188"/>
      <c r="C31" s="188"/>
      <c r="D31" s="189"/>
      <c r="E31" s="189"/>
      <c r="F31" s="190"/>
      <c r="G31" s="188"/>
      <c r="H31" s="862"/>
      <c r="I31" s="862"/>
      <c r="J31" s="188"/>
    </row>
    <row r="32" spans="1:10" ht="14.25" x14ac:dyDescent="0.15">
      <c r="A32" s="188"/>
      <c r="B32" s="188"/>
      <c r="C32" s="188"/>
      <c r="D32" s="189"/>
      <c r="E32" s="189"/>
      <c r="F32" s="190"/>
      <c r="G32" s="188"/>
      <c r="H32" s="862"/>
      <c r="I32" s="862"/>
      <c r="J32" s="188"/>
    </row>
    <row r="33" spans="1:10" x14ac:dyDescent="0.15">
      <c r="A33" s="188"/>
      <c r="B33" s="188"/>
      <c r="C33" s="188"/>
      <c r="D33" s="189"/>
      <c r="E33" s="189"/>
      <c r="F33" s="190"/>
      <c r="G33" s="188"/>
      <c r="H33" s="188"/>
      <c r="I33" s="188"/>
      <c r="J33" s="188"/>
    </row>
  </sheetData>
  <mergeCells count="12">
    <mergeCell ref="G7:G12"/>
    <mergeCell ref="C7:C12"/>
    <mergeCell ref="D7:D12"/>
    <mergeCell ref="E7:E12"/>
    <mergeCell ref="F7:F12"/>
    <mergeCell ref="H32:I32"/>
    <mergeCell ref="A13:A16"/>
    <mergeCell ref="B13:B16"/>
    <mergeCell ref="H27:I28"/>
    <mergeCell ref="H29:I29"/>
    <mergeCell ref="H30:I30"/>
    <mergeCell ref="H31:I31"/>
  </mergeCells>
  <phoneticPr fontId="3"/>
  <pageMargins left="0.7" right="0.7" top="0.75" bottom="0.75" header="0.3" footer="0.3"/>
  <pageSetup paperSize="9" scale="8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5E769-6A67-4E71-A2EC-0C81DE0948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8C3FA4-0B31-4BB1-A3BB-10B5867FDE2A}">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customXml/itemProps3.xml><?xml version="1.0" encoding="utf-8"?>
<ds:datastoreItem xmlns:ds="http://schemas.openxmlformats.org/officeDocument/2006/customXml" ds:itemID="{044B33D1-A240-4775-95B4-6262390348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集計表</vt:lpstr>
      <vt:lpstr>★様式１(２)・歳出</vt:lpstr>
      <vt:lpstr>★様式２（法定受託事務・人件費）</vt:lpstr>
      <vt:lpstr>★様式３（法定受託事務・物件費）</vt:lpstr>
      <vt:lpstr>★様式４（協力連携事務）</vt:lpstr>
      <vt:lpstr>★様式５職員数</vt:lpstr>
      <vt:lpstr>★様式５別紙</vt:lpstr>
      <vt:lpstr>特別事情分（その他）</vt:lpstr>
      <vt:lpstr>確認用チェックリスト</vt:lpstr>
      <vt:lpstr>添付書類チェックシート </vt:lpstr>
      <vt:lpstr>★表紙!Print_Area</vt:lpstr>
      <vt:lpstr>'★様式１(２)・歳出'!Print_Area</vt:lpstr>
      <vt:lpstr>'★様式２（法定受託事務・人件費）'!Print_Area</vt:lpstr>
      <vt:lpstr>'★様式３（法定受託事務・物件費）'!Print_Area</vt:lpstr>
      <vt:lpstr>'★様式４（協力連携事務）'!Print_Area</vt:lpstr>
      <vt:lpstr>★様式５職員数!Print_Area</vt:lpstr>
      <vt:lpstr>★様式５別紙!Print_Area</vt:lpstr>
      <vt:lpstr>確認用チェックリスト!Print_Area</vt:lpstr>
      <vt:lpstr>'添付書類チェックシート '!Print_Area</vt:lpstr>
      <vt:lpstr>'特別事情分（その他）'!Print_Area</vt:lpstr>
      <vt:lpstr>★様式５別紙!Print_Titles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大河原 雄貴(ookawara-yuuki)</cp:lastModifiedBy>
  <cp:revision/>
  <dcterms:created xsi:type="dcterms:W3CDTF">2019-10-29T12:13:36Z</dcterms:created>
  <dcterms:modified xsi:type="dcterms:W3CDTF">2025-12-16T01:47:41Z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